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U64" i="1" l="1"/>
  <c r="P64" i="1"/>
  <c r="N64" i="1"/>
  <c r="L64" i="1"/>
  <c r="J64" i="1"/>
  <c r="H64" i="1"/>
  <c r="F64" i="1"/>
  <c r="D64" i="1"/>
  <c r="B64" i="1"/>
  <c r="T63" i="1"/>
  <c r="R63" i="1"/>
  <c r="W63" i="1" s="1"/>
  <c r="W62" i="1"/>
  <c r="T62" i="1"/>
  <c r="R62" i="1"/>
  <c r="T61" i="1"/>
  <c r="W61" i="1" s="1"/>
  <c r="R61" i="1"/>
  <c r="T60" i="1"/>
  <c r="R60" i="1"/>
  <c r="W60" i="1" s="1"/>
  <c r="T59" i="1"/>
  <c r="R59" i="1"/>
  <c r="W59" i="1" s="1"/>
  <c r="W58" i="1"/>
  <c r="T58" i="1"/>
  <c r="R58" i="1"/>
  <c r="T57" i="1"/>
  <c r="W57" i="1" s="1"/>
  <c r="R57" i="1"/>
  <c r="T56" i="1"/>
  <c r="R56" i="1"/>
  <c r="W56" i="1" s="1"/>
  <c r="T55" i="1"/>
  <c r="R55" i="1"/>
  <c r="W55" i="1" s="1"/>
  <c r="W54" i="1"/>
  <c r="T54" i="1"/>
  <c r="R54" i="1"/>
  <c r="T53" i="1"/>
  <c r="W53" i="1" s="1"/>
  <c r="R53" i="1"/>
  <c r="T52" i="1"/>
  <c r="T64" i="1" s="1"/>
  <c r="R52" i="1"/>
  <c r="R64" i="1" s="1"/>
  <c r="U41" i="1"/>
  <c r="T41" i="1"/>
  <c r="P41" i="1"/>
  <c r="N41" i="1"/>
  <c r="L41" i="1"/>
  <c r="J41" i="1"/>
  <c r="H41" i="1"/>
  <c r="F41" i="1"/>
  <c r="D41" i="1"/>
  <c r="T40" i="1"/>
  <c r="B40" i="1"/>
  <c r="R40" i="1" s="1"/>
  <c r="W40" i="1" s="1"/>
  <c r="T39" i="1"/>
  <c r="B39" i="1"/>
  <c r="R39" i="1" s="1"/>
  <c r="W39" i="1" s="1"/>
  <c r="T38" i="1"/>
  <c r="B38" i="1"/>
  <c r="R38" i="1" s="1"/>
  <c r="W38" i="1" s="1"/>
  <c r="T37" i="1"/>
  <c r="B37" i="1"/>
  <c r="R37" i="1" s="1"/>
  <c r="W37" i="1" s="1"/>
  <c r="T36" i="1"/>
  <c r="B36" i="1"/>
  <c r="R36" i="1" s="1"/>
  <c r="W36" i="1" s="1"/>
  <c r="T35" i="1"/>
  <c r="B35" i="1"/>
  <c r="R35" i="1" s="1"/>
  <c r="W35" i="1" s="1"/>
  <c r="T34" i="1"/>
  <c r="B34" i="1"/>
  <c r="R34" i="1" s="1"/>
  <c r="W34" i="1" s="1"/>
  <c r="T33" i="1"/>
  <c r="B33" i="1"/>
  <c r="R33" i="1" s="1"/>
  <c r="W33" i="1" s="1"/>
  <c r="T32" i="1"/>
  <c r="B32" i="1"/>
  <c r="R32" i="1" s="1"/>
  <c r="W32" i="1" s="1"/>
  <c r="T31" i="1"/>
  <c r="B31" i="1"/>
  <c r="R31" i="1" s="1"/>
  <c r="W31" i="1" s="1"/>
  <c r="T30" i="1"/>
  <c r="B30" i="1"/>
  <c r="R30" i="1" s="1"/>
  <c r="W30" i="1" s="1"/>
  <c r="T29" i="1"/>
  <c r="B29" i="1"/>
  <c r="R29" i="1" s="1"/>
  <c r="W29" i="1" l="1"/>
  <c r="W41" i="1" s="1"/>
  <c r="R41" i="1"/>
  <c r="B41" i="1"/>
  <c r="W52" i="1"/>
  <c r="W64" i="1" s="1"/>
</calcChain>
</file>

<file path=xl/sharedStrings.xml><?xml version="1.0" encoding="utf-8"?>
<sst xmlns="http://schemas.openxmlformats.org/spreadsheetml/2006/main" count="68" uniqueCount="28">
  <si>
    <t>SECRETARÍA DE ADMINISTRACIÓN Y FINANZAS</t>
  </si>
  <si>
    <t>REPORTE DE SUBSIDIO FEDERAL CALENDARIZADO Y RECIBIDO DEL 01  AL 31 DE MARZO DE 2017.</t>
  </si>
  <si>
    <t>CAPITULO 1000</t>
  </si>
  <si>
    <t>CAPITULO 2000</t>
  </si>
  <si>
    <t>CAPITULO 3000</t>
  </si>
  <si>
    <t>CAPITULO 5000</t>
  </si>
  <si>
    <t>T O T A L</t>
  </si>
  <si>
    <t>PENDIENTE</t>
  </si>
  <si>
    <t>DIFERENCIA</t>
  </si>
  <si>
    <t>calendarizado</t>
  </si>
  <si>
    <t>recibido</t>
  </si>
  <si>
    <t>POR ASIGNAR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</si>
  <si>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</si>
  <si>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</si>
  <si>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</si>
  <si>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</si>
  <si>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</si>
  <si>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</si>
  <si>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</si>
  <si>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</si>
  <si>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</si>
  <si>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</si>
  <si>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</si>
  <si>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</si>
  <si>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</si>
  <si>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</si>
  <si>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REPORTE DE SUBSIDIO ESTATAL CALENDARIZADO Y RECIBIDO DEL 1  AL  31 DE MARZO DE 2017.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</si>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</sst>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\-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b/>
      <sz val="18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3" fontId="0" fillId="0" borderId="0" xfId="1" applyFont="1"/>
    <xf numFmtId="9" fontId="0" fillId="0" borderId="0" xfId="0" applyNumberFormat="1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/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3" fontId="9" fillId="0" borderId="7" xfId="1" applyFont="1" applyBorder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9" xfId="0" applyBorder="1"/>
    <xf numFmtId="0" fontId="9" fillId="0" borderId="9" xfId="0" applyFont="1" applyBorder="1" applyAlignment="1">
      <alignment horizontal="center"/>
    </xf>
    <xf numFmtId="43" fontId="0" fillId="0" borderId="12" xfId="1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14" xfId="0" applyBorder="1"/>
    <xf numFmtId="43" fontId="0" fillId="0" borderId="15" xfId="1" applyFont="1" applyBorder="1"/>
    <xf numFmtId="0" fontId="4" fillId="0" borderId="16" xfId="0" applyFont="1" applyBorder="1"/>
    <xf numFmtId="43" fontId="3" fillId="0" borderId="17" xfId="0" applyNumberFormat="1" applyFont="1" applyBorder="1"/>
    <xf numFmtId="4" fontId="3" fillId="0" borderId="17" xfId="0" applyNumberFormat="1" applyFont="1" applyBorder="1"/>
    <xf numFmtId="0" fontId="0" fillId="0" borderId="17" xfId="0" applyBorder="1"/>
    <xf numFmtId="4" fontId="3" fillId="0" borderId="17" xfId="0" applyNumberFormat="1" applyFont="1" applyFill="1" applyBorder="1"/>
    <xf numFmtId="4" fontId="0" fillId="0" borderId="17" xfId="0" applyNumberFormat="1" applyBorder="1"/>
    <xf numFmtId="43" fontId="0" fillId="0" borderId="18" xfId="1" applyFont="1" applyBorder="1"/>
    <xf numFmtId="4" fontId="0" fillId="0" borderId="17" xfId="0" applyNumberFormat="1" applyFill="1" applyBorder="1"/>
    <xf numFmtId="43" fontId="3" fillId="0" borderId="17" xfId="0" applyNumberFormat="1" applyFont="1" applyFill="1" applyBorder="1"/>
    <xf numFmtId="0" fontId="0" fillId="0" borderId="17" xfId="0" applyFill="1" applyBorder="1"/>
    <xf numFmtId="43" fontId="0" fillId="0" borderId="18" xfId="1" applyFont="1" applyFill="1" applyBorder="1"/>
    <xf numFmtId="0" fontId="4" fillId="0" borderId="19" xfId="0" applyFont="1" applyBorder="1"/>
    <xf numFmtId="4" fontId="3" fillId="0" borderId="20" xfId="0" applyNumberFormat="1" applyFont="1" applyFill="1" applyBorder="1"/>
    <xf numFmtId="43" fontId="3" fillId="0" borderId="20" xfId="0" applyNumberFormat="1" applyFont="1" applyFill="1" applyBorder="1"/>
    <xf numFmtId="0" fontId="0" fillId="0" borderId="20" xfId="0" applyFill="1" applyBorder="1"/>
    <xf numFmtId="4" fontId="0" fillId="0" borderId="20" xfId="0" applyNumberFormat="1" applyFill="1" applyBorder="1"/>
    <xf numFmtId="0" fontId="4" fillId="0" borderId="21" xfId="0" applyFont="1" applyBorder="1"/>
    <xf numFmtId="4" fontId="4" fillId="0" borderId="22" xfId="0" applyNumberFormat="1" applyFont="1" applyBorder="1"/>
    <xf numFmtId="4" fontId="0" fillId="0" borderId="22" xfId="0" applyNumberFormat="1" applyBorder="1"/>
    <xf numFmtId="4" fontId="9" fillId="0" borderId="22" xfId="0" applyNumberFormat="1" applyFont="1" applyBorder="1"/>
    <xf numFmtId="0" fontId="4" fillId="0" borderId="22" xfId="0" applyFont="1" applyBorder="1"/>
    <xf numFmtId="0" fontId="9" fillId="0" borderId="22" xfId="0" applyFont="1" applyBorder="1"/>
    <xf numFmtId="43" fontId="9" fillId="0" borderId="23" xfId="1" applyFont="1" applyBorder="1"/>
    <xf numFmtId="4" fontId="0" fillId="0" borderId="0" xfId="0" applyNumberFormat="1"/>
    <xf numFmtId="4" fontId="3" fillId="0" borderId="0" xfId="0" applyNumberFormat="1" applyFont="1" applyBorder="1"/>
    <xf numFmtId="164" fontId="4" fillId="0" borderId="13" xfId="0" applyNumberFormat="1" applyFont="1" applyBorder="1"/>
    <xf numFmtId="0" fontId="4" fillId="0" borderId="16" xfId="0" applyFont="1" applyFill="1" applyBorder="1"/>
    <xf numFmtId="4" fontId="3" fillId="0" borderId="20" xfId="0" applyNumberFormat="1" applyFont="1" applyBorder="1"/>
    <xf numFmtId="0" fontId="0" fillId="0" borderId="20" xfId="0" applyBorder="1"/>
    <xf numFmtId="4" fontId="0" fillId="0" borderId="20" xfId="0" applyNumberFormat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19</xdr:col>
      <xdr:colOff>561975</xdr:colOff>
      <xdr:row>14</xdr:row>
      <xdr:rowOff>38100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238125" y="352425"/>
          <a:ext cx="165449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workbookViewId="0">
      <selection activeCell="J57" sqref="J57"/>
    </sheetView>
  </sheetViews>
  <sheetFormatPr baseColWidth="10" defaultColWidth="9.140625" defaultRowHeight="15" x14ac:dyDescent="0.25"/>
  <cols>
    <col min="1" max="1" width="11.5703125" bestFit="1" customWidth="1"/>
    <col min="2" max="2" width="14.140625" bestFit="1" customWidth="1"/>
    <col min="4" max="4" width="13" bestFit="1" customWidth="1"/>
    <col min="6" max="6" width="13.85546875" bestFit="1" customWidth="1"/>
    <col min="8" max="8" width="8.28515625" bestFit="1" customWidth="1"/>
    <col min="10" max="10" width="13.85546875" bestFit="1" customWidth="1"/>
    <col min="12" max="12" width="8.28515625" bestFit="1" customWidth="1"/>
    <col min="14" max="14" width="14" bestFit="1" customWidth="1"/>
    <col min="16" max="16" width="8.42578125" bestFit="1" customWidth="1"/>
    <col min="18" max="18" width="14.140625" bestFit="1" customWidth="1"/>
    <col min="20" max="20" width="13" bestFit="1" customWidth="1"/>
    <col min="21" max="21" width="14" bestFit="1" customWidth="1"/>
    <col min="23" max="23" width="13.85546875" bestFit="1" customWidth="1"/>
  </cols>
  <sheetData>
    <row r="1" spans="1:23" x14ac:dyDescent="0.25">
      <c r="W1" s="1"/>
    </row>
    <row r="2" spans="1:23" x14ac:dyDescent="0.25">
      <c r="W2" s="1"/>
    </row>
    <row r="3" spans="1:23" x14ac:dyDescent="0.25">
      <c r="W3" s="1"/>
    </row>
    <row r="4" spans="1:23" x14ac:dyDescent="0.25">
      <c r="W4" s="1"/>
    </row>
    <row r="5" spans="1:23" x14ac:dyDescent="0.25">
      <c r="W5" s="1"/>
    </row>
    <row r="6" spans="1:23" x14ac:dyDescent="0.25">
      <c r="W6" s="1"/>
    </row>
    <row r="7" spans="1:23" x14ac:dyDescent="0.25">
      <c r="W7" s="1"/>
    </row>
    <row r="8" spans="1:23" x14ac:dyDescent="0.25">
      <c r="W8" s="1"/>
    </row>
    <row r="9" spans="1:23" x14ac:dyDescent="0.25">
      <c r="W9" s="1"/>
    </row>
    <row r="10" spans="1:23" x14ac:dyDescent="0.25">
      <c r="W10" s="1"/>
    </row>
    <row r="11" spans="1:23" x14ac:dyDescent="0.25">
      <c r="F11" s="2"/>
    </row>
    <row r="12" spans="1:23" ht="19.5" x14ac:dyDescent="0.25">
      <c r="A12" s="3"/>
      <c r="B12" s="3"/>
      <c r="C12" s="4"/>
      <c r="D12" s="4"/>
      <c r="E12" s="4"/>
      <c r="F12" s="5"/>
    </row>
    <row r="13" spans="1:23" x14ac:dyDescent="0.25">
      <c r="B13" s="6"/>
      <c r="C13" s="4"/>
      <c r="D13" s="4"/>
      <c r="E13" s="4"/>
      <c r="F13" s="5"/>
    </row>
    <row r="14" spans="1:23" ht="25.5" x14ac:dyDescent="0.35">
      <c r="A14" s="7"/>
      <c r="B14" s="6"/>
      <c r="C14" s="4"/>
      <c r="D14" s="4"/>
      <c r="E14" s="4"/>
      <c r="F14" s="5"/>
    </row>
    <row r="15" spans="1:23" ht="25.5" x14ac:dyDescent="0.35">
      <c r="A15" s="7"/>
      <c r="B15" s="6"/>
      <c r="C15" s="4"/>
      <c r="D15" s="4"/>
      <c r="E15" s="4"/>
      <c r="F15" s="5"/>
    </row>
    <row r="16" spans="1:23" ht="22.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W17" s="1"/>
    </row>
    <row r="18" spans="1:23" x14ac:dyDescent="0.25">
      <c r="W18" s="1"/>
    </row>
    <row r="19" spans="1:23" ht="18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" x14ac:dyDescent="0.25">
      <c r="A20" s="11" t="s">
        <v>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8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"/>
      <c r="U23" s="10"/>
      <c r="V23" s="10"/>
      <c r="W23" s="10"/>
    </row>
    <row r="24" spans="1:23" x14ac:dyDescent="0.25">
      <c r="A24" s="13" t="s">
        <v>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5.75" thickBo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W25" s="1"/>
    </row>
    <row r="26" spans="1:23" x14ac:dyDescent="0.25">
      <c r="A26" s="14"/>
      <c r="B26" s="15" t="s">
        <v>2</v>
      </c>
      <c r="C26" s="15"/>
      <c r="D26" s="16"/>
      <c r="E26" s="17"/>
      <c r="F26" s="18" t="s">
        <v>3</v>
      </c>
      <c r="G26" s="15"/>
      <c r="H26" s="16"/>
      <c r="I26" s="17"/>
      <c r="J26" s="18" t="s">
        <v>4</v>
      </c>
      <c r="K26" s="18"/>
      <c r="L26" s="15"/>
      <c r="M26" s="19"/>
      <c r="N26" s="20" t="s">
        <v>5</v>
      </c>
      <c r="O26" s="21"/>
      <c r="P26" s="22"/>
      <c r="Q26" s="19"/>
      <c r="R26" s="23" t="s">
        <v>6</v>
      </c>
      <c r="S26" s="23"/>
      <c r="T26" s="23"/>
      <c r="U26" s="24" t="s">
        <v>7</v>
      </c>
      <c r="V26" s="19"/>
      <c r="W26" s="25" t="s">
        <v>8</v>
      </c>
    </row>
    <row r="27" spans="1:23" ht="15.75" thickBot="1" x14ac:dyDescent="0.3">
      <c r="A27" s="26"/>
      <c r="B27" s="27" t="s">
        <v>9</v>
      </c>
      <c r="C27" s="27"/>
      <c r="D27" s="28" t="s">
        <v>10</v>
      </c>
      <c r="E27" s="29"/>
      <c r="F27" s="27" t="s">
        <v>9</v>
      </c>
      <c r="G27" s="27"/>
      <c r="H27" s="28" t="s">
        <v>10</v>
      </c>
      <c r="I27" s="29"/>
      <c r="J27" s="27" t="s">
        <v>9</v>
      </c>
      <c r="K27" s="27"/>
      <c r="L27" s="27" t="s">
        <v>10</v>
      </c>
      <c r="M27" s="30"/>
      <c r="N27" s="31" t="s">
        <v>9</v>
      </c>
      <c r="O27" s="31"/>
      <c r="P27" s="31" t="s">
        <v>10</v>
      </c>
      <c r="Q27" s="30"/>
      <c r="R27" s="31" t="s">
        <v>9</v>
      </c>
      <c r="S27" s="30"/>
      <c r="T27" s="31" t="s">
        <v>10</v>
      </c>
      <c r="U27" s="31" t="s">
        <v>11</v>
      </c>
      <c r="V27" s="30"/>
      <c r="W27" s="32"/>
    </row>
    <row r="28" spans="1:23" x14ac:dyDescent="0.25">
      <c r="A28" s="33"/>
      <c r="B28" s="34"/>
      <c r="C28" s="34"/>
      <c r="D28" s="34"/>
      <c r="E28" s="34"/>
      <c r="F28" s="34" t="s">
        <v>12</v>
      </c>
      <c r="G28" s="34"/>
      <c r="H28" s="34"/>
      <c r="I28" s="34"/>
      <c r="J28" s="34" t="s">
        <v>12</v>
      </c>
      <c r="K28" s="34"/>
      <c r="L28" s="3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6"/>
    </row>
    <row r="29" spans="1:23" x14ac:dyDescent="0.25">
      <c r="A29" s="37" t="s">
        <v>13</v>
      </c>
      <c r="B29" s="38">
        <f>2867920.69+282182.46</f>
        <v>3150103.15</v>
      </c>
      <c r="C29" s="39"/>
      <c r="D29" s="39">
        <v>2849612</v>
      </c>
      <c r="E29" s="39"/>
      <c r="F29" s="38">
        <v>791486.44</v>
      </c>
      <c r="G29" s="39"/>
      <c r="H29" s="39">
        <v>0</v>
      </c>
      <c r="I29" s="39"/>
      <c r="J29" s="38">
        <v>101971.4</v>
      </c>
      <c r="K29" s="39"/>
      <c r="L29" s="39">
        <v>0</v>
      </c>
      <c r="M29" s="40"/>
      <c r="N29" s="40"/>
      <c r="O29" s="40"/>
      <c r="P29" s="40"/>
      <c r="Q29" s="40"/>
      <c r="R29" s="41">
        <f>B29+F29+J29</f>
        <v>4043560.9899999998</v>
      </c>
      <c r="S29" s="40"/>
      <c r="T29" s="42">
        <f>+D29+H29+L29</f>
        <v>2849612</v>
      </c>
      <c r="U29" s="42"/>
      <c r="V29" s="40"/>
      <c r="W29" s="43">
        <f>R29-T29</f>
        <v>1193948.9899999998</v>
      </c>
    </row>
    <row r="30" spans="1:23" x14ac:dyDescent="0.25">
      <c r="A30" s="37" t="s">
        <v>14</v>
      </c>
      <c r="B30" s="38">
        <f>2895457.82+282182.46</f>
        <v>3177640.28</v>
      </c>
      <c r="C30" s="39"/>
      <c r="D30" s="39">
        <v>0</v>
      </c>
      <c r="E30" s="39"/>
      <c r="F30" s="38">
        <v>791486.44</v>
      </c>
      <c r="G30" s="39"/>
      <c r="H30" s="39">
        <v>0</v>
      </c>
      <c r="I30" s="39"/>
      <c r="J30" s="38">
        <v>101971.4</v>
      </c>
      <c r="K30" s="39"/>
      <c r="L30" s="39">
        <v>0</v>
      </c>
      <c r="M30" s="40"/>
      <c r="N30" s="40"/>
      <c r="O30" s="40"/>
      <c r="P30" s="40"/>
      <c r="Q30" s="40"/>
      <c r="R30" s="41">
        <f t="shared" ref="R30:R39" si="0">B30+F30+J30</f>
        <v>4071098.1199999996</v>
      </c>
      <c r="S30" s="40"/>
      <c r="T30" s="42">
        <f t="shared" ref="T30:T40" si="1">+D30+H30+L30</f>
        <v>0</v>
      </c>
      <c r="U30" s="42"/>
      <c r="V30" s="40"/>
      <c r="W30" s="43">
        <f t="shared" ref="W30:W40" si="2">R30-T30</f>
        <v>4071098.1199999996</v>
      </c>
    </row>
    <row r="31" spans="1:23" x14ac:dyDescent="0.25">
      <c r="A31" s="37" t="s">
        <v>15</v>
      </c>
      <c r="B31" s="38">
        <f>3216860.3+282182.46</f>
        <v>3499042.76</v>
      </c>
      <c r="C31" s="39"/>
      <c r="D31" s="39">
        <v>5699224</v>
      </c>
      <c r="E31" s="39"/>
      <c r="F31" s="38">
        <v>791486.44</v>
      </c>
      <c r="G31" s="39"/>
      <c r="H31" s="39">
        <v>0</v>
      </c>
      <c r="I31" s="39"/>
      <c r="J31" s="38">
        <v>101971.4</v>
      </c>
      <c r="K31" s="39"/>
      <c r="L31" s="39">
        <v>0</v>
      </c>
      <c r="M31" s="40"/>
      <c r="N31" s="40"/>
      <c r="O31" s="40"/>
      <c r="P31" s="40"/>
      <c r="Q31" s="40"/>
      <c r="R31" s="41">
        <f>B31+F31+J31</f>
        <v>4392500.5999999996</v>
      </c>
      <c r="S31" s="40"/>
      <c r="T31" s="42">
        <f>+D31+H31+L31</f>
        <v>5699224</v>
      </c>
      <c r="U31" s="42"/>
      <c r="V31" s="40"/>
      <c r="W31" s="43">
        <f>R31-T31</f>
        <v>-1306723.4000000004</v>
      </c>
    </row>
    <row r="32" spans="1:23" x14ac:dyDescent="0.25">
      <c r="A32" s="37" t="s">
        <v>16</v>
      </c>
      <c r="B32" s="38">
        <f>2895457.82+282182.46</f>
        <v>3177640.28</v>
      </c>
      <c r="C32" s="39"/>
      <c r="D32" s="39">
        <v>0</v>
      </c>
      <c r="E32" s="39"/>
      <c r="F32" s="38">
        <v>791486.44</v>
      </c>
      <c r="G32" s="39"/>
      <c r="H32" s="39">
        <v>0</v>
      </c>
      <c r="I32" s="39"/>
      <c r="J32" s="38">
        <v>101971.4</v>
      </c>
      <c r="K32" s="39"/>
      <c r="L32" s="39">
        <v>0</v>
      </c>
      <c r="M32" s="40"/>
      <c r="N32" s="40"/>
      <c r="O32" s="40"/>
      <c r="P32" s="40"/>
      <c r="Q32" s="40"/>
      <c r="R32" s="41">
        <f t="shared" si="0"/>
        <v>4071098.1199999996</v>
      </c>
      <c r="S32" s="40"/>
      <c r="T32" s="42">
        <f t="shared" si="1"/>
        <v>0</v>
      </c>
      <c r="U32" s="42"/>
      <c r="V32" s="40"/>
      <c r="W32" s="43">
        <f t="shared" si="2"/>
        <v>4071098.1199999996</v>
      </c>
    </row>
    <row r="33" spans="1:23" x14ac:dyDescent="0.25">
      <c r="A33" s="37" t="s">
        <v>17</v>
      </c>
      <c r="B33" s="38">
        <f>2895457.82+282182.46</f>
        <v>3177640.28</v>
      </c>
      <c r="C33" s="39"/>
      <c r="D33" s="39">
        <v>0</v>
      </c>
      <c r="E33" s="39"/>
      <c r="F33" s="38">
        <v>791486.44</v>
      </c>
      <c r="G33" s="39"/>
      <c r="H33" s="39">
        <v>0</v>
      </c>
      <c r="I33" s="39"/>
      <c r="J33" s="38">
        <v>101971.4</v>
      </c>
      <c r="K33" s="39"/>
      <c r="L33" s="39">
        <v>0</v>
      </c>
      <c r="M33" s="40"/>
      <c r="N33" s="40"/>
      <c r="O33" s="40"/>
      <c r="P33" s="40"/>
      <c r="Q33" s="40"/>
      <c r="R33" s="41">
        <f t="shared" si="0"/>
        <v>4071098.1199999996</v>
      </c>
      <c r="S33" s="40"/>
      <c r="T33" s="42">
        <f t="shared" si="1"/>
        <v>0</v>
      </c>
      <c r="U33" s="42"/>
      <c r="V33" s="40"/>
      <c r="W33" s="43">
        <f t="shared" si="2"/>
        <v>4071098.1199999996</v>
      </c>
    </row>
    <row r="34" spans="1:23" x14ac:dyDescent="0.25">
      <c r="A34" s="37" t="s">
        <v>18</v>
      </c>
      <c r="B34" s="38">
        <f>2895457.82+282182.46</f>
        <v>3177640.28</v>
      </c>
      <c r="C34" s="39"/>
      <c r="D34" s="39">
        <v>0</v>
      </c>
      <c r="E34" s="39"/>
      <c r="F34" s="38">
        <v>791486.44</v>
      </c>
      <c r="G34" s="39"/>
      <c r="H34" s="39">
        <v>0</v>
      </c>
      <c r="I34" s="39"/>
      <c r="J34" s="38">
        <v>101971.4</v>
      </c>
      <c r="K34" s="39"/>
      <c r="L34" s="39">
        <v>0</v>
      </c>
      <c r="M34" s="40"/>
      <c r="N34" s="40"/>
      <c r="O34" s="40"/>
      <c r="P34" s="40"/>
      <c r="Q34" s="40"/>
      <c r="R34" s="41">
        <f t="shared" si="0"/>
        <v>4071098.1199999996</v>
      </c>
      <c r="S34" s="40"/>
      <c r="T34" s="42">
        <f t="shared" si="1"/>
        <v>0</v>
      </c>
      <c r="U34" s="42"/>
      <c r="V34" s="40"/>
      <c r="W34" s="43">
        <f>R34-T34</f>
        <v>4071098.1199999996</v>
      </c>
    </row>
    <row r="35" spans="1:23" x14ac:dyDescent="0.25">
      <c r="A35" s="37" t="s">
        <v>19</v>
      </c>
      <c r="B35" s="38">
        <f>3216763.86+282182.46</f>
        <v>3498946.32</v>
      </c>
      <c r="C35" s="39"/>
      <c r="D35" s="39">
        <v>0</v>
      </c>
      <c r="E35" s="39"/>
      <c r="F35" s="38">
        <v>791486.44</v>
      </c>
      <c r="G35" s="39"/>
      <c r="H35" s="39">
        <v>0</v>
      </c>
      <c r="I35" s="39"/>
      <c r="J35" s="38">
        <v>101971.4</v>
      </c>
      <c r="K35" s="39"/>
      <c r="L35" s="39">
        <v>0</v>
      </c>
      <c r="M35" s="40"/>
      <c r="N35" s="40"/>
      <c r="O35" s="40"/>
      <c r="P35" s="40"/>
      <c r="Q35" s="40"/>
      <c r="R35" s="41">
        <f>B35+F35+J35</f>
        <v>4392404.16</v>
      </c>
      <c r="S35" s="40"/>
      <c r="T35" s="42">
        <f t="shared" si="1"/>
        <v>0</v>
      </c>
      <c r="U35" s="44"/>
      <c r="V35" s="40"/>
      <c r="W35" s="43">
        <f t="shared" si="2"/>
        <v>4392404.16</v>
      </c>
    </row>
    <row r="36" spans="1:23" x14ac:dyDescent="0.25">
      <c r="A36" s="37" t="s">
        <v>20</v>
      </c>
      <c r="B36" s="45">
        <f>2925607.82+282182.46</f>
        <v>3207790.28</v>
      </c>
      <c r="C36" s="41"/>
      <c r="D36" s="39">
        <v>0</v>
      </c>
      <c r="E36" s="41"/>
      <c r="F36" s="38">
        <v>791486.44</v>
      </c>
      <c r="G36" s="41"/>
      <c r="H36" s="41">
        <v>0</v>
      </c>
      <c r="I36" s="41"/>
      <c r="J36" s="38">
        <v>101971.4</v>
      </c>
      <c r="K36" s="41"/>
      <c r="L36" s="41">
        <v>0</v>
      </c>
      <c r="M36" s="44"/>
      <c r="N36" s="44"/>
      <c r="O36" s="44"/>
      <c r="P36" s="44"/>
      <c r="Q36" s="44"/>
      <c r="R36" s="41">
        <f t="shared" si="0"/>
        <v>4101248.1199999996</v>
      </c>
      <c r="S36" s="46"/>
      <c r="T36" s="42">
        <f t="shared" si="1"/>
        <v>0</v>
      </c>
      <c r="U36" s="44"/>
      <c r="V36" s="46"/>
      <c r="W36" s="47">
        <f t="shared" si="2"/>
        <v>4101248.1199999996</v>
      </c>
    </row>
    <row r="37" spans="1:23" x14ac:dyDescent="0.25">
      <c r="A37" s="37" t="s">
        <v>21</v>
      </c>
      <c r="B37" s="45">
        <f>2895457.82+282182.46</f>
        <v>3177640.28</v>
      </c>
      <c r="C37" s="41"/>
      <c r="D37" s="41">
        <v>0</v>
      </c>
      <c r="E37" s="41"/>
      <c r="F37" s="38">
        <v>791486.44</v>
      </c>
      <c r="G37" s="41"/>
      <c r="H37" s="41">
        <v>0</v>
      </c>
      <c r="I37" s="41"/>
      <c r="J37" s="38">
        <v>101971.4</v>
      </c>
      <c r="K37" s="41"/>
      <c r="L37" s="41">
        <v>0</v>
      </c>
      <c r="M37" s="44"/>
      <c r="N37" s="44"/>
      <c r="O37" s="44"/>
      <c r="P37" s="44"/>
      <c r="Q37" s="44"/>
      <c r="R37" s="41">
        <f t="shared" si="0"/>
        <v>4071098.1199999996</v>
      </c>
      <c r="S37" s="46"/>
      <c r="T37" s="42">
        <f t="shared" si="1"/>
        <v>0</v>
      </c>
      <c r="U37" s="44"/>
      <c r="V37" s="46"/>
      <c r="W37" s="47">
        <f>R37-T37</f>
        <v>4071098.1199999996</v>
      </c>
    </row>
    <row r="38" spans="1:23" x14ac:dyDescent="0.25">
      <c r="A38" s="37" t="s">
        <v>22</v>
      </c>
      <c r="B38" s="45">
        <f>2895457.82+282182.46</f>
        <v>3177640.28</v>
      </c>
      <c r="C38" s="41"/>
      <c r="D38" s="41">
        <v>0</v>
      </c>
      <c r="E38" s="41"/>
      <c r="F38" s="38">
        <v>791486.44</v>
      </c>
      <c r="G38" s="41"/>
      <c r="H38" s="41">
        <v>0</v>
      </c>
      <c r="I38" s="41"/>
      <c r="J38" s="38">
        <v>101971.4</v>
      </c>
      <c r="K38" s="41"/>
      <c r="L38" s="41">
        <v>0</v>
      </c>
      <c r="M38" s="44"/>
      <c r="N38" s="44"/>
      <c r="O38" s="44"/>
      <c r="P38" s="44"/>
      <c r="Q38" s="44"/>
      <c r="R38" s="41">
        <f t="shared" si="0"/>
        <v>4071098.1199999996</v>
      </c>
      <c r="S38" s="46"/>
      <c r="T38" s="42">
        <f t="shared" si="1"/>
        <v>0</v>
      </c>
      <c r="U38" s="44"/>
      <c r="V38" s="46"/>
      <c r="W38" s="47">
        <f>R38+U38-T38</f>
        <v>4071098.1199999996</v>
      </c>
    </row>
    <row r="39" spans="1:23" x14ac:dyDescent="0.25">
      <c r="A39" s="37" t="s">
        <v>23</v>
      </c>
      <c r="B39" s="45">
        <f>2895457.82+282182.46</f>
        <v>3177640.28</v>
      </c>
      <c r="C39" s="41"/>
      <c r="D39" s="41">
        <v>0</v>
      </c>
      <c r="E39" s="41"/>
      <c r="F39" s="38">
        <v>791486.44</v>
      </c>
      <c r="G39" s="41"/>
      <c r="H39" s="41">
        <v>0</v>
      </c>
      <c r="I39" s="41"/>
      <c r="J39" s="38">
        <v>101971.4</v>
      </c>
      <c r="K39" s="41"/>
      <c r="L39" s="41">
        <v>0</v>
      </c>
      <c r="M39" s="46"/>
      <c r="N39" s="46"/>
      <c r="O39" s="46"/>
      <c r="P39" s="46"/>
      <c r="Q39" s="46"/>
      <c r="R39" s="41">
        <f t="shared" si="0"/>
        <v>4071098.1199999996</v>
      </c>
      <c r="S39" s="46"/>
      <c r="T39" s="42">
        <f t="shared" si="1"/>
        <v>0</v>
      </c>
      <c r="U39" s="44"/>
      <c r="V39" s="46"/>
      <c r="W39" s="47">
        <f>R39-T39</f>
        <v>4071098.1199999996</v>
      </c>
    </row>
    <row r="40" spans="1:23" ht="15.75" thickBot="1" x14ac:dyDescent="0.3">
      <c r="A40" s="48" t="s">
        <v>24</v>
      </c>
      <c r="B40" s="45">
        <f>8081012.85+282182.43</f>
        <v>8363195.2799999993</v>
      </c>
      <c r="C40" s="49"/>
      <c r="D40" s="41">
        <v>0</v>
      </c>
      <c r="E40" s="49"/>
      <c r="F40" s="50">
        <v>791485.98</v>
      </c>
      <c r="G40" s="49"/>
      <c r="H40" s="41">
        <v>0</v>
      </c>
      <c r="I40" s="49"/>
      <c r="J40" s="50">
        <v>101971.03</v>
      </c>
      <c r="K40" s="49"/>
      <c r="L40" s="41">
        <v>0</v>
      </c>
      <c r="M40" s="51"/>
      <c r="N40" s="51"/>
      <c r="O40" s="51"/>
      <c r="P40" s="51"/>
      <c r="Q40" s="51"/>
      <c r="R40" s="41">
        <f>B40+F40+J40</f>
        <v>9256652.2899999991</v>
      </c>
      <c r="S40" s="51"/>
      <c r="T40" s="42">
        <f t="shared" si="1"/>
        <v>0</v>
      </c>
      <c r="U40" s="52"/>
      <c r="V40" s="51"/>
      <c r="W40" s="47">
        <f t="shared" si="2"/>
        <v>9256652.2899999991</v>
      </c>
    </row>
    <row r="41" spans="1:23" ht="15.75" thickBot="1" x14ac:dyDescent="0.3">
      <c r="A41" s="53" t="s">
        <v>25</v>
      </c>
      <c r="B41" s="54">
        <f>SUM(B29:B40)</f>
        <v>43962559.75</v>
      </c>
      <c r="C41" s="54"/>
      <c r="D41" s="54">
        <f>SUM(D29:D40)</f>
        <v>8548836</v>
      </c>
      <c r="E41" s="54"/>
      <c r="F41" s="54">
        <f>SUM(F29:F40)</f>
        <v>9497836.8199999984</v>
      </c>
      <c r="G41" s="54"/>
      <c r="H41" s="54">
        <f>SUM(H29:H40)</f>
        <v>0</v>
      </c>
      <c r="I41" s="54"/>
      <c r="J41" s="54">
        <f>SUM(J29:J40)</f>
        <v>1223656.4300000002</v>
      </c>
      <c r="K41" s="54"/>
      <c r="L41" s="54">
        <f>SUM(L29:L40)</f>
        <v>0</v>
      </c>
      <c r="M41" s="55"/>
      <c r="N41" s="56">
        <f>SUM(N29:N40)</f>
        <v>0</v>
      </c>
      <c r="O41" s="56"/>
      <c r="P41" s="56">
        <f>SUM(P29:P40)</f>
        <v>0</v>
      </c>
      <c r="Q41" s="55"/>
      <c r="R41" s="54">
        <f>SUM(R29:R40)</f>
        <v>54684052.999999993</v>
      </c>
      <c r="S41" s="57"/>
      <c r="T41" s="54">
        <f>SUM(T29:T40)</f>
        <v>8548836</v>
      </c>
      <c r="U41" s="56">
        <f>SUM(U29:U40)</f>
        <v>0</v>
      </c>
      <c r="V41" s="58"/>
      <c r="W41" s="59">
        <f>SUM(W29:W40)</f>
        <v>46135217</v>
      </c>
    </row>
    <row r="42" spans="1:2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T42" s="60"/>
      <c r="W42" s="1"/>
    </row>
    <row r="43" spans="1:23" x14ac:dyDescent="0.25">
      <c r="A43" s="9"/>
      <c r="B43" s="61"/>
      <c r="C43" s="9"/>
      <c r="D43" s="9"/>
      <c r="E43" s="9"/>
      <c r="F43" s="9"/>
      <c r="G43" s="9"/>
      <c r="H43" s="9"/>
      <c r="I43" s="9"/>
      <c r="J43" s="9"/>
      <c r="K43" s="9"/>
      <c r="L43" s="9"/>
      <c r="W43" s="1"/>
    </row>
    <row r="44" spans="1:23" x14ac:dyDescent="0.25">
      <c r="A44" s="9"/>
      <c r="B44" s="9"/>
      <c r="C44" s="9"/>
      <c r="D44" s="9"/>
      <c r="E44" s="9"/>
      <c r="F44" s="9"/>
      <c r="G44" s="9"/>
      <c r="H44" s="61"/>
      <c r="I44" s="9"/>
      <c r="J44" s="9"/>
      <c r="K44" s="9"/>
      <c r="L44" s="9"/>
      <c r="T44" s="60"/>
      <c r="W44" s="1"/>
    </row>
    <row r="45" spans="1:2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W45" s="1"/>
    </row>
    <row r="46" spans="1:23" x14ac:dyDescent="0.25">
      <c r="A46" s="9"/>
      <c r="B46" s="9"/>
      <c r="C46" s="9"/>
      <c r="D46" s="61"/>
      <c r="E46" s="61"/>
      <c r="F46" s="9"/>
      <c r="G46" s="9"/>
      <c r="H46" s="9"/>
      <c r="I46" s="9"/>
      <c r="J46" s="9"/>
      <c r="K46" s="9"/>
      <c r="L46" s="9"/>
      <c r="W46" s="1"/>
    </row>
    <row r="47" spans="1:23" x14ac:dyDescent="0.25">
      <c r="A47" s="13" t="s">
        <v>26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5.75" thickBo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W48" s="1"/>
    </row>
    <row r="49" spans="1:23" x14ac:dyDescent="0.25">
      <c r="A49" s="14" t="s">
        <v>27</v>
      </c>
      <c r="B49" s="15" t="s">
        <v>2</v>
      </c>
      <c r="C49" s="15"/>
      <c r="D49" s="16"/>
      <c r="E49" s="17"/>
      <c r="F49" s="18" t="s">
        <v>3</v>
      </c>
      <c r="G49" s="15"/>
      <c r="H49" s="16"/>
      <c r="I49" s="17"/>
      <c r="J49" s="18" t="s">
        <v>4</v>
      </c>
      <c r="K49" s="18"/>
      <c r="L49" s="15"/>
      <c r="M49" s="19"/>
      <c r="N49" s="20" t="s">
        <v>5</v>
      </c>
      <c r="O49" s="21"/>
      <c r="P49" s="22"/>
      <c r="Q49" s="19"/>
      <c r="R49" s="23" t="s">
        <v>6</v>
      </c>
      <c r="S49" s="23"/>
      <c r="T49" s="23"/>
      <c r="U49" s="24" t="s">
        <v>7</v>
      </c>
      <c r="V49" s="19"/>
      <c r="W49" s="25" t="s">
        <v>8</v>
      </c>
    </row>
    <row r="50" spans="1:23" ht="15.75" thickBot="1" x14ac:dyDescent="0.3">
      <c r="A50" s="26"/>
      <c r="B50" s="27" t="s">
        <v>9</v>
      </c>
      <c r="C50" s="27"/>
      <c r="D50" s="28" t="s">
        <v>10</v>
      </c>
      <c r="E50" s="29"/>
      <c r="F50" s="27" t="s">
        <v>9</v>
      </c>
      <c r="G50" s="27"/>
      <c r="H50" s="28" t="s">
        <v>10</v>
      </c>
      <c r="I50" s="29"/>
      <c r="J50" s="27" t="s">
        <v>9</v>
      </c>
      <c r="K50" s="27"/>
      <c r="L50" s="27" t="s">
        <v>10</v>
      </c>
      <c r="M50" s="30"/>
      <c r="N50" s="31" t="s">
        <v>9</v>
      </c>
      <c r="O50" s="31"/>
      <c r="P50" s="31" t="s">
        <v>10</v>
      </c>
      <c r="Q50" s="30"/>
      <c r="R50" s="31" t="s">
        <v>9</v>
      </c>
      <c r="S50" s="30"/>
      <c r="T50" s="31" t="s">
        <v>10</v>
      </c>
      <c r="U50" s="31" t="s">
        <v>11</v>
      </c>
      <c r="V50" s="30"/>
      <c r="W50" s="32"/>
    </row>
    <row r="51" spans="1:23" x14ac:dyDescent="0.25">
      <c r="A51" s="6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6"/>
    </row>
    <row r="52" spans="1:23" x14ac:dyDescent="0.25">
      <c r="A52" s="37" t="s">
        <v>13</v>
      </c>
      <c r="B52" s="38">
        <v>3150103.15</v>
      </c>
      <c r="C52" s="39"/>
      <c r="D52" s="39">
        <v>1459757.87</v>
      </c>
      <c r="E52" s="39"/>
      <c r="F52" s="38">
        <v>791486.44</v>
      </c>
      <c r="G52" s="39"/>
      <c r="H52" s="39">
        <v>0</v>
      </c>
      <c r="I52" s="39"/>
      <c r="J52" s="38">
        <v>101971.4</v>
      </c>
      <c r="K52" s="39"/>
      <c r="L52" s="39">
        <v>0</v>
      </c>
      <c r="M52" s="40"/>
      <c r="N52" s="40"/>
      <c r="O52" s="40"/>
      <c r="P52" s="40"/>
      <c r="Q52" s="40"/>
      <c r="R52" s="41">
        <f>B52+F52+J52</f>
        <v>4043560.9899999998</v>
      </c>
      <c r="S52" s="40"/>
      <c r="T52" s="42">
        <f>+D52+H52+L52</f>
        <v>1459757.87</v>
      </c>
      <c r="V52" s="40"/>
      <c r="W52" s="43">
        <f t="shared" ref="W52:W63" si="3">R52-T52</f>
        <v>2583803.1199999996</v>
      </c>
    </row>
    <row r="53" spans="1:23" x14ac:dyDescent="0.25">
      <c r="A53" s="37" t="s">
        <v>14</v>
      </c>
      <c r="B53" s="38">
        <v>3177640.28</v>
      </c>
      <c r="C53" s="39"/>
      <c r="D53" s="39">
        <v>1474420.52</v>
      </c>
      <c r="E53" s="39"/>
      <c r="F53" s="38">
        <v>791486.44</v>
      </c>
      <c r="G53" s="39"/>
      <c r="H53" s="39">
        <v>0</v>
      </c>
      <c r="I53" s="39"/>
      <c r="J53" s="38">
        <v>101971.4</v>
      </c>
      <c r="K53" s="39"/>
      <c r="L53" s="39">
        <v>0</v>
      </c>
      <c r="M53" s="40"/>
      <c r="N53" s="40"/>
      <c r="O53" s="40"/>
      <c r="P53" s="40"/>
      <c r="Q53" s="40"/>
      <c r="R53" s="41">
        <f t="shared" ref="R53:R63" si="4">B53+F53+J53</f>
        <v>4071098.1199999996</v>
      </c>
      <c r="S53" s="40"/>
      <c r="T53" s="42">
        <f>+D53+H53+L53</f>
        <v>1474420.52</v>
      </c>
      <c r="U53" s="42"/>
      <c r="V53" s="40"/>
      <c r="W53" s="43">
        <f t="shared" si="3"/>
        <v>2596677.5999999996</v>
      </c>
    </row>
    <row r="54" spans="1:23" x14ac:dyDescent="0.25">
      <c r="A54" s="37" t="s">
        <v>15</v>
      </c>
      <c r="B54" s="38">
        <v>3499042.76</v>
      </c>
      <c r="C54" s="39"/>
      <c r="D54" s="39">
        <v>1638047.48</v>
      </c>
      <c r="E54" s="39"/>
      <c r="F54" s="38">
        <v>791486.44</v>
      </c>
      <c r="G54" s="39"/>
      <c r="H54" s="39">
        <v>0</v>
      </c>
      <c r="I54" s="39"/>
      <c r="J54" s="38">
        <v>101971.4</v>
      </c>
      <c r="K54" s="39"/>
      <c r="L54" s="39">
        <v>0</v>
      </c>
      <c r="M54" s="40"/>
      <c r="N54" s="40"/>
      <c r="O54" s="40"/>
      <c r="P54" s="40"/>
      <c r="Q54" s="40"/>
      <c r="R54" s="41">
        <f t="shared" si="4"/>
        <v>4392500.5999999996</v>
      </c>
      <c r="S54" s="40"/>
      <c r="T54" s="42">
        <f>+D54+H54+L54</f>
        <v>1638047.48</v>
      </c>
      <c r="U54" s="42"/>
      <c r="V54" s="40"/>
      <c r="W54" s="43">
        <f>R54-T54</f>
        <v>2754453.1199999996</v>
      </c>
    </row>
    <row r="55" spans="1:23" x14ac:dyDescent="0.25">
      <c r="A55" s="63" t="s">
        <v>16</v>
      </c>
      <c r="B55" s="38">
        <v>3177640.28</v>
      </c>
      <c r="C55" s="41"/>
      <c r="D55" s="39">
        <v>0</v>
      </c>
      <c r="E55" s="41"/>
      <c r="F55" s="38">
        <v>791486.44</v>
      </c>
      <c r="G55" s="41"/>
      <c r="H55" s="39">
        <v>0</v>
      </c>
      <c r="I55" s="41"/>
      <c r="J55" s="38">
        <v>101971.4</v>
      </c>
      <c r="K55" s="41"/>
      <c r="L55" s="39">
        <v>0</v>
      </c>
      <c r="M55" s="46"/>
      <c r="N55" s="46"/>
      <c r="O55" s="46"/>
      <c r="P55" s="46"/>
      <c r="Q55" s="46"/>
      <c r="R55" s="41">
        <f t="shared" si="4"/>
        <v>4071098.1199999996</v>
      </c>
      <c r="S55" s="46"/>
      <c r="T55" s="42">
        <f t="shared" ref="T55:T63" si="5">+D55+H55+L55</f>
        <v>0</v>
      </c>
      <c r="U55" s="44"/>
      <c r="V55" s="46"/>
      <c r="W55" s="47">
        <f>R55-T55</f>
        <v>4071098.1199999996</v>
      </c>
    </row>
    <row r="56" spans="1:23" x14ac:dyDescent="0.25">
      <c r="A56" s="37" t="s">
        <v>17</v>
      </c>
      <c r="B56" s="38">
        <v>3177640.28</v>
      </c>
      <c r="C56" s="39"/>
      <c r="D56" s="39">
        <v>0</v>
      </c>
      <c r="E56" s="39"/>
      <c r="F56" s="38">
        <v>791486.44</v>
      </c>
      <c r="G56" s="39"/>
      <c r="H56" s="39">
        <v>0</v>
      </c>
      <c r="I56" s="39"/>
      <c r="J56" s="38">
        <v>101971.4</v>
      </c>
      <c r="K56" s="39"/>
      <c r="L56" s="39">
        <v>0</v>
      </c>
      <c r="M56" s="40"/>
      <c r="N56" s="40"/>
      <c r="O56" s="40"/>
      <c r="P56" s="40"/>
      <c r="Q56" s="40"/>
      <c r="R56" s="41">
        <f t="shared" si="4"/>
        <v>4071098.1199999996</v>
      </c>
      <c r="S56" s="40"/>
      <c r="T56" s="42">
        <f t="shared" si="5"/>
        <v>0</v>
      </c>
      <c r="U56" s="42"/>
      <c r="V56" s="40"/>
      <c r="W56" s="43">
        <f t="shared" si="3"/>
        <v>4071098.1199999996</v>
      </c>
    </row>
    <row r="57" spans="1:23" x14ac:dyDescent="0.25">
      <c r="A57" s="37" t="s">
        <v>18</v>
      </c>
      <c r="B57" s="38">
        <v>3177640.28</v>
      </c>
      <c r="C57" s="39"/>
      <c r="D57" s="39">
        <v>0</v>
      </c>
      <c r="E57" s="39"/>
      <c r="F57" s="38">
        <v>791486.44</v>
      </c>
      <c r="G57" s="39"/>
      <c r="H57" s="39">
        <v>0</v>
      </c>
      <c r="I57" s="39"/>
      <c r="J57" s="38">
        <v>101971.4</v>
      </c>
      <c r="K57" s="39"/>
      <c r="L57" s="39">
        <v>0</v>
      </c>
      <c r="M57" s="40"/>
      <c r="N57" s="40"/>
      <c r="O57" s="40"/>
      <c r="P57" s="40"/>
      <c r="Q57" s="40"/>
      <c r="R57" s="41">
        <f t="shared" si="4"/>
        <v>4071098.1199999996</v>
      </c>
      <c r="S57" s="40"/>
      <c r="T57" s="42">
        <f t="shared" si="5"/>
        <v>0</v>
      </c>
      <c r="U57" s="42"/>
      <c r="V57" s="40"/>
      <c r="W57" s="43">
        <f>R57-T57</f>
        <v>4071098.1199999996</v>
      </c>
    </row>
    <row r="58" spans="1:23" x14ac:dyDescent="0.25">
      <c r="A58" s="37" t="s">
        <v>19</v>
      </c>
      <c r="B58" s="38">
        <v>3498946.32</v>
      </c>
      <c r="C58" s="39"/>
      <c r="D58" s="39">
        <v>0</v>
      </c>
      <c r="E58" s="39"/>
      <c r="F58" s="38">
        <v>791486.44</v>
      </c>
      <c r="G58" s="39"/>
      <c r="H58" s="39">
        <v>0</v>
      </c>
      <c r="I58" s="39"/>
      <c r="J58" s="38">
        <v>101971.4</v>
      </c>
      <c r="K58" s="39"/>
      <c r="L58" s="39">
        <v>0</v>
      </c>
      <c r="M58" s="40"/>
      <c r="N58" s="40"/>
      <c r="O58" s="40"/>
      <c r="P58" s="40"/>
      <c r="Q58" s="40"/>
      <c r="R58" s="41">
        <f t="shared" si="4"/>
        <v>4392404.16</v>
      </c>
      <c r="S58" s="40"/>
      <c r="T58" s="42">
        <f t="shared" si="5"/>
        <v>0</v>
      </c>
      <c r="U58" s="42"/>
      <c r="V58" s="40"/>
      <c r="W58" s="43">
        <f t="shared" si="3"/>
        <v>4392404.16</v>
      </c>
    </row>
    <row r="59" spans="1:23" x14ac:dyDescent="0.25">
      <c r="A59" s="37" t="s">
        <v>20</v>
      </c>
      <c r="B59" s="45">
        <v>3207790.28</v>
      </c>
      <c r="C59" s="39"/>
      <c r="D59" s="39">
        <v>0</v>
      </c>
      <c r="E59" s="39"/>
      <c r="F59" s="38">
        <v>791486.44</v>
      </c>
      <c r="G59" s="39"/>
      <c r="H59" s="39">
        <v>0</v>
      </c>
      <c r="I59" s="39"/>
      <c r="J59" s="38">
        <v>101971.4</v>
      </c>
      <c r="K59" s="39"/>
      <c r="L59" s="39">
        <v>0</v>
      </c>
      <c r="M59" s="42"/>
      <c r="N59" s="42"/>
      <c r="O59" s="42"/>
      <c r="P59" s="42"/>
      <c r="Q59" s="42"/>
      <c r="R59" s="41">
        <f t="shared" si="4"/>
        <v>4101248.1199999996</v>
      </c>
      <c r="S59" s="40"/>
      <c r="T59" s="42">
        <f t="shared" si="5"/>
        <v>0</v>
      </c>
      <c r="U59" s="42"/>
      <c r="V59" s="40"/>
      <c r="W59" s="43">
        <f t="shared" si="3"/>
        <v>4101248.1199999996</v>
      </c>
    </row>
    <row r="60" spans="1:23" x14ac:dyDescent="0.25">
      <c r="A60" s="37" t="s">
        <v>21</v>
      </c>
      <c r="B60" s="45">
        <v>3177640.28</v>
      </c>
      <c r="C60" s="39"/>
      <c r="D60" s="39">
        <v>0</v>
      </c>
      <c r="E60" s="39"/>
      <c r="F60" s="38">
        <v>791486.44</v>
      </c>
      <c r="G60" s="39"/>
      <c r="H60" s="39">
        <v>0</v>
      </c>
      <c r="I60" s="39"/>
      <c r="J60" s="38">
        <v>101971.4</v>
      </c>
      <c r="K60" s="39"/>
      <c r="L60" s="39">
        <v>0</v>
      </c>
      <c r="M60" s="42"/>
      <c r="N60" s="42"/>
      <c r="O60" s="42"/>
      <c r="P60" s="42"/>
      <c r="Q60" s="42"/>
      <c r="R60" s="41">
        <f t="shared" si="4"/>
        <v>4071098.1199999996</v>
      </c>
      <c r="S60" s="40"/>
      <c r="T60" s="42">
        <f t="shared" si="5"/>
        <v>0</v>
      </c>
      <c r="U60" s="42"/>
      <c r="V60" s="40"/>
      <c r="W60" s="43">
        <f>R60-T60+U60</f>
        <v>4071098.1199999996</v>
      </c>
    </row>
    <row r="61" spans="1:23" x14ac:dyDescent="0.25">
      <c r="A61" s="37" t="s">
        <v>22</v>
      </c>
      <c r="B61" s="45">
        <v>3177640.28</v>
      </c>
      <c r="C61" s="39"/>
      <c r="D61" s="39">
        <v>0</v>
      </c>
      <c r="E61" s="39"/>
      <c r="F61" s="38">
        <v>791486.44</v>
      </c>
      <c r="G61" s="39"/>
      <c r="H61" s="39">
        <v>0</v>
      </c>
      <c r="I61" s="39"/>
      <c r="J61" s="38">
        <v>101971.4</v>
      </c>
      <c r="K61" s="39"/>
      <c r="L61" s="39">
        <v>0</v>
      </c>
      <c r="M61" s="42"/>
      <c r="N61" s="42"/>
      <c r="O61" s="42"/>
      <c r="P61" s="42"/>
      <c r="Q61" s="42"/>
      <c r="R61" s="41">
        <f t="shared" si="4"/>
        <v>4071098.1199999996</v>
      </c>
      <c r="S61" s="40"/>
      <c r="T61" s="42">
        <f t="shared" si="5"/>
        <v>0</v>
      </c>
      <c r="U61" s="42"/>
      <c r="V61" s="40"/>
      <c r="W61" s="43">
        <f>R61-T61-U60</f>
        <v>4071098.1199999996</v>
      </c>
    </row>
    <row r="62" spans="1:23" x14ac:dyDescent="0.25">
      <c r="A62" s="37" t="s">
        <v>23</v>
      </c>
      <c r="B62" s="45">
        <v>3177640.28</v>
      </c>
      <c r="C62" s="39"/>
      <c r="D62" s="39">
        <v>0</v>
      </c>
      <c r="E62" s="39"/>
      <c r="F62" s="38">
        <v>791486.44</v>
      </c>
      <c r="G62" s="39"/>
      <c r="H62" s="39">
        <v>0</v>
      </c>
      <c r="I62" s="39"/>
      <c r="J62" s="38">
        <v>101971.4</v>
      </c>
      <c r="K62" s="39"/>
      <c r="L62" s="39">
        <v>0</v>
      </c>
      <c r="M62" s="40"/>
      <c r="N62" s="40"/>
      <c r="O62" s="40"/>
      <c r="P62" s="40"/>
      <c r="Q62" s="40"/>
      <c r="R62" s="41">
        <f t="shared" si="4"/>
        <v>4071098.1199999996</v>
      </c>
      <c r="S62" s="40"/>
      <c r="T62" s="42">
        <f t="shared" si="5"/>
        <v>0</v>
      </c>
      <c r="U62" s="42"/>
      <c r="V62" s="40"/>
      <c r="W62" s="43">
        <f>R62-T62</f>
        <v>4071098.1199999996</v>
      </c>
    </row>
    <row r="63" spans="1:23" ht="15.75" thickBot="1" x14ac:dyDescent="0.3">
      <c r="A63" s="48" t="s">
        <v>24</v>
      </c>
      <c r="B63" s="45">
        <v>8363195.2799999993</v>
      </c>
      <c r="C63" s="64"/>
      <c r="D63" s="39">
        <v>0</v>
      </c>
      <c r="E63" s="64"/>
      <c r="F63" s="38">
        <v>791485.98</v>
      </c>
      <c r="G63" s="64"/>
      <c r="H63" s="39">
        <v>0</v>
      </c>
      <c r="I63" s="64"/>
      <c r="J63" s="38">
        <v>101971.03</v>
      </c>
      <c r="K63" s="64"/>
      <c r="L63" s="39">
        <v>0</v>
      </c>
      <c r="M63" s="65"/>
      <c r="N63" s="65"/>
      <c r="O63" s="65"/>
      <c r="P63" s="65"/>
      <c r="Q63" s="65"/>
      <c r="R63" s="41">
        <f t="shared" si="4"/>
        <v>9256652.2899999991</v>
      </c>
      <c r="S63" s="65"/>
      <c r="T63" s="42">
        <f t="shared" si="5"/>
        <v>0</v>
      </c>
      <c r="U63" s="66"/>
      <c r="V63" s="65"/>
      <c r="W63" s="43">
        <f t="shared" si="3"/>
        <v>9256652.2899999991</v>
      </c>
    </row>
    <row r="64" spans="1:23" ht="15.75" thickBot="1" x14ac:dyDescent="0.3">
      <c r="A64" s="53" t="s">
        <v>25</v>
      </c>
      <c r="B64" s="54">
        <f>SUM(B52:B63)</f>
        <v>43962559.75</v>
      </c>
      <c r="C64" s="54"/>
      <c r="D64" s="54">
        <f>SUM(D52:D63)</f>
        <v>4572225.87</v>
      </c>
      <c r="E64" s="54"/>
      <c r="F64" s="54">
        <f>SUM(F52:F63)</f>
        <v>9497836.8199999984</v>
      </c>
      <c r="G64" s="54"/>
      <c r="H64" s="54">
        <f>SUM(H52:H63)</f>
        <v>0</v>
      </c>
      <c r="I64" s="54"/>
      <c r="J64" s="54">
        <f>SUM(J52:J63)</f>
        <v>1223656.4300000002</v>
      </c>
      <c r="K64" s="54"/>
      <c r="L64" s="54">
        <f>SUM(L52:L63)</f>
        <v>0</v>
      </c>
      <c r="M64" s="55"/>
      <c r="N64" s="56">
        <f>SUM(N52:N63)</f>
        <v>0</v>
      </c>
      <c r="O64" s="56"/>
      <c r="P64" s="56">
        <f>SUM(P52:P63)</f>
        <v>0</v>
      </c>
      <c r="Q64" s="55"/>
      <c r="R64" s="56">
        <f>SUM(R52:R63)</f>
        <v>54684052.999999993</v>
      </c>
      <c r="S64" s="58"/>
      <c r="T64" s="56">
        <f>SUM(T52:T63)</f>
        <v>4572225.87</v>
      </c>
      <c r="U64" s="56">
        <f>SUM(U52:U63)</f>
        <v>0</v>
      </c>
      <c r="V64" s="58"/>
      <c r="W64" s="59">
        <f>SUM(W52:W63)</f>
        <v>50111827.129999995</v>
      </c>
    </row>
  </sheetData>
  <mergeCells count="14">
    <mergeCell ref="A47:W47"/>
    <mergeCell ref="B49:D49"/>
    <mergeCell ref="F49:H49"/>
    <mergeCell ref="J49:L49"/>
    <mergeCell ref="N49:P49"/>
    <mergeCell ref="R49:T49"/>
    <mergeCell ref="A16:W16"/>
    <mergeCell ref="A20:W20"/>
    <mergeCell ref="A24:W24"/>
    <mergeCell ref="B26:D26"/>
    <mergeCell ref="F26:H26"/>
    <mergeCell ref="J26:L26"/>
    <mergeCell ref="N26:P26"/>
    <mergeCell ref="R26:T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2017-05-03T21:46:16Z</dcterms:modified>
</cp:coreProperties>
</file>