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PROPIOS" sheetId="1" r:id="rId1"/>
  </sheets>
  <externalReferences>
    <externalReference r:id="rId2"/>
  </externalReferences>
  <definedNames>
    <definedName name="_xlnm.Print_Area" localSheetId="0">PROPIOS!$B$1:$R$153</definedName>
  </definedNames>
  <calcPr calcId="145621" concurrentCalc="0"/>
</workbook>
</file>

<file path=xl/calcChain.xml><?xml version="1.0" encoding="utf-8"?>
<calcChain xmlns="http://schemas.openxmlformats.org/spreadsheetml/2006/main">
  <c r="H148" i="1" l="1"/>
  <c r="C30" i="1"/>
  <c r="F30" i="1"/>
  <c r="P31" i="1"/>
  <c r="P32" i="1"/>
  <c r="J33" i="1"/>
  <c r="P33" i="1"/>
  <c r="P34" i="1"/>
  <c r="P35" i="1"/>
  <c r="P36" i="1"/>
  <c r="P37" i="1"/>
  <c r="P38" i="1"/>
  <c r="P39" i="1"/>
  <c r="P40" i="1"/>
  <c r="P41" i="1"/>
  <c r="P42" i="1"/>
  <c r="P43" i="1"/>
  <c r="P30" i="1"/>
  <c r="Q30" i="1"/>
  <c r="R30" i="1"/>
  <c r="C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45" i="1"/>
  <c r="Q45" i="1"/>
  <c r="R45" i="1"/>
  <c r="C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84" i="1"/>
  <c r="Q84" i="1"/>
  <c r="R84" i="1"/>
  <c r="C137" i="1"/>
  <c r="P138" i="1"/>
  <c r="P139" i="1"/>
  <c r="P140" i="1"/>
  <c r="P137" i="1"/>
  <c r="Q137" i="1"/>
  <c r="R137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30" i="1"/>
  <c r="E45" i="1"/>
  <c r="E84" i="1"/>
  <c r="E137" i="1"/>
  <c r="E142" i="1"/>
  <c r="D142" i="1"/>
  <c r="C142" i="1"/>
  <c r="Q140" i="1"/>
  <c r="Q139" i="1"/>
  <c r="Q138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S88" i="1"/>
  <c r="Q88" i="1"/>
  <c r="Q87" i="1"/>
  <c r="Q86" i="1"/>
  <c r="Q85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V45" i="1"/>
  <c r="Q42" i="1"/>
  <c r="Q41" i="1"/>
  <c r="Q40" i="1"/>
  <c r="Q39" i="1"/>
  <c r="Q38" i="1"/>
  <c r="Q37" i="1"/>
  <c r="Q36" i="1"/>
  <c r="Q35" i="1"/>
  <c r="Q34" i="1"/>
  <c r="Q33" i="1"/>
  <c r="Q32" i="1"/>
  <c r="V31" i="1"/>
  <c r="Q31" i="1"/>
</calcChain>
</file>

<file path=xl/sharedStrings.xml><?xml version="1.0" encoding="utf-8"?>
<sst xmlns="http://schemas.openxmlformats.org/spreadsheetml/2006/main" count="148" uniqueCount="145">
  <si>
    <t>SECRETARÍA DE ADMINISTRACIÓN Y FINANZAS</t>
  </si>
  <si>
    <t>INFORME ANALITICO DEL EJERCICIO DEL PRESUPUESTO POR PROGRAMA Y SUBPROGRAMA DE RECURSO PROPIO</t>
  </si>
  <si>
    <t>DEL 1 AL 30 DE SEPTIEMBRE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</si>
  <si>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</si>
  <si>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</si>
  <si>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</si>
  <si>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</si>
  <si>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</si>
  <si>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</si>
  <si>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</si>
  <si>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</si>
  <si>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</si>
  <si>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</si>
  <si>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</si>
  <si>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</si>
  <si>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</si>
  <si>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</si>
  <si>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</si>
  <si>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</si>
  <si>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AGOSTO</t>
  </si>
  <si>
    <t>RECTORIA</t>
  </si>
  <si>
    <t>SECRETARIA ACADEMICA</t>
  </si>
  <si>
    <t>DIRECCIÓN DE PLANEACIÓN</t>
  </si>
  <si>
    <t>DIRECCIÓN DE ADMÓN. Y FINANZAS</t>
  </si>
  <si>
    <t>ABOGADO GENERAL</t>
  </si>
  <si>
    <t>DIRECCIÓN DE VINCULACIÓN</t>
  </si>
  <si>
    <t>EXTENSIÓN UNIVERSITARIA</t>
  </si>
  <si>
    <t>TOTAL</t>
  </si>
  <si>
    <t>SEPTIEMBRE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</si>
  <si>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</si>
  <si>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</si>
  <si>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</si>
  <si>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</si>
  <si>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</si>
  <si>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</si>
  <si>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</si>
  <si>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</si>
  <si>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</si>
  <si>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</si>
  <si>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</si>
  <si>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</si>
  <si>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</si>
  <si>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</si>
  <si>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</si>
  <si>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</si>
  <si>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</si>
  <si>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</si>
  <si>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</si>
  <si>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</si>
  <si>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</si>
  <si>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</si>
  <si>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</si>
  <si>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</si>
  <si>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</si>
  <si>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</si>
  <si>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</si>
  <si>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</si>
  <si>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</si>
  <si>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</si>
  <si>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</si>
  <si>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</si>
  <si>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</si>
  <si>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</si>
  <si>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</si>
  <si>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</si>
  <si>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</si>
  <si>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</si>
  <si>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</si>
  <si>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</si>
  <si>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</si>
  <si>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</si>
  <si>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</si>
  <si>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</si>
  <si>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</si>
  <si>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</si>
  <si>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</si>
  <si>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</si>
  <si>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</si>
  <si>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</si>
  <si>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</si>
  <si>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</si>
  <si>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</si>
  <si>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</si>
  <si>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</si>
  <si>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</si>
  <si>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</si>
  <si>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</si>
  <si>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</si>
  <si>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</si>
  <si>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</si>
  <si>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</si>
  <si>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</si>
  <si>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</si>
  <si>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</si>
  <si>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</si>
  <si>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</si>
  <si>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legales, de contabilidad, auditoría y relacionados</t>
  </si>
  <si>
    <t>333 Servicios de consultoría administrativa, procesos, técnica y en tecnologías de la información</t>
  </si>
  <si>
    <t>334 Servicios de Capacitacion</t>
  </si>
  <si>
    <t>336 Servicios de apoyo administrativo, fotocopiado e impresión</t>
  </si>
  <si>
    <t>338 Servicio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</si>
  <si>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</si>
  <si>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</si>
  <si>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</si>
  <si>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</si>
  <si>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</si>
  <si>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</si>
  <si>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</si>
  <si>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</si>
  <si>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</si>
  <si>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</si>
  <si>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</si>
  <si>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</si>
  <si>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</si>
  <si>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</si>
  <si>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</si>
  <si>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</si>
  <si>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</si>
  <si>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</si>
  <si>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</si>
  <si>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</si>
  <si>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</si>
  <si>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</si>
  <si>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</si>
  <si>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</si>
  <si>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</si>
  <si>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</si>
  <si>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</si>
  <si>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</si>
  <si>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</si>
  <si>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</si>
  <si>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</si>
  <si>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</si>
  <si>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CAPITULO 4000</t>
  </si>
  <si>
    <t>441 Ayudas Sociales a personas</t>
  </si>
  <si>
    <t>442 Becas y otras ayudas para programas de capacitación</t>
  </si>
  <si>
    <t>481 Donativos</t>
  </si>
  <si>
    <t>TOTALES</t>
  </si>
  <si>
    <t>Elaboró:</t>
  </si>
  <si>
    <t>M.A. Heriberto Flores Gutiérrez</t>
  </si>
  <si>
    <t>C.P. Ricardo Guevara Velazquez</t>
  </si>
  <si>
    <t>Bertha Elva Antillón Acosta.</t>
  </si>
  <si>
    <t>Rector</t>
  </si>
  <si>
    <t>Director de Administración y Finanzas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</si>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</sst>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color theme="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2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11" borderId="29" applyNumberFormat="0" applyAlignment="0" applyProtection="0"/>
    <xf numFmtId="0" fontId="21" fillId="11" borderId="29" applyNumberFormat="0" applyAlignment="0" applyProtection="0"/>
    <xf numFmtId="0" fontId="21" fillId="11" borderId="29" applyNumberFormat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3" fillId="0" borderId="31" applyNumberFormat="0" applyFill="0" applyAlignment="0" applyProtection="0"/>
    <xf numFmtId="0" fontId="23" fillId="0" borderId="31" applyNumberFormat="0" applyFill="0" applyAlignment="0" applyProtection="0"/>
    <xf numFmtId="0" fontId="23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7" borderId="29" applyNumberFormat="0" applyAlignment="0" applyProtection="0"/>
    <xf numFmtId="0" fontId="25" fillId="7" borderId="29" applyNumberFormat="0" applyAlignment="0" applyProtection="0"/>
    <xf numFmtId="0" fontId="25" fillId="7" borderId="29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4" borderId="32" applyNumberFormat="0" applyFont="0" applyAlignment="0" applyProtection="0"/>
    <xf numFmtId="0" fontId="2" fillId="4" borderId="32" applyNumberFormat="0" applyFont="0" applyAlignment="0" applyProtection="0"/>
    <xf numFmtId="0" fontId="2" fillId="4" borderId="32" applyNumberFormat="0" applyFont="0" applyAlignment="0" applyProtection="0"/>
    <xf numFmtId="9" fontId="2" fillId="0" borderId="0" applyFont="0" applyFill="0" applyBorder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4" applyNumberFormat="0" applyFill="0" applyAlignment="0" applyProtection="0"/>
    <xf numFmtId="0" fontId="31" fillId="0" borderId="34" applyNumberFormat="0" applyFill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24" fillId="0" borderId="36" applyNumberFormat="0" applyFill="0" applyAlignment="0" applyProtection="0"/>
    <xf numFmtId="0" fontId="24" fillId="0" borderId="36" applyNumberFormat="0" applyFill="0" applyAlignment="0" applyProtection="0"/>
    <xf numFmtId="0" fontId="24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7" applyNumberFormat="0" applyFill="0" applyAlignment="0" applyProtection="0"/>
    <xf numFmtId="0" fontId="34" fillId="0" borderId="37" applyNumberFormat="0" applyFill="0" applyAlignment="0" applyProtection="0"/>
    <xf numFmtId="0" fontId="34" fillId="0" borderId="37" applyNumberFormat="0" applyFill="0" applyAlignment="0" applyProtection="0"/>
  </cellStyleXfs>
  <cellXfs count="11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4" fontId="4" fillId="0" borderId="2" xfId="0" applyNumberFormat="1" applyFont="1" applyFill="1" applyBorder="1"/>
    <xf numFmtId="0" fontId="4" fillId="0" borderId="3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4" fontId="2" fillId="0" borderId="0" xfId="0" applyNumberFormat="1" applyFont="1" applyFill="1" applyBorder="1"/>
    <xf numFmtId="0" fontId="2" fillId="0" borderId="5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4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" fontId="7" fillId="0" borderId="15" xfId="0" applyNumberFormat="1" applyFont="1" applyFill="1" applyBorder="1" applyAlignment="1">
      <alignment horizontal="center" wrapText="1"/>
    </xf>
    <xf numFmtId="4" fontId="7" fillId="0" borderId="14" xfId="0" applyNumberFormat="1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2" fillId="0" borderId="21" xfId="0" applyFont="1" applyFill="1" applyBorder="1"/>
    <xf numFmtId="4" fontId="2" fillId="0" borderId="12" xfId="0" applyNumberFormat="1" applyFont="1" applyFill="1" applyBorder="1"/>
    <xf numFmtId="0" fontId="2" fillId="0" borderId="12" xfId="0" applyFont="1" applyFill="1" applyBorder="1"/>
    <xf numFmtId="0" fontId="7" fillId="0" borderId="12" xfId="0" applyFont="1" applyFill="1" applyBorder="1"/>
    <xf numFmtId="0" fontId="2" fillId="0" borderId="10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9" fillId="0" borderId="23" xfId="0" applyFont="1" applyFill="1" applyBorder="1"/>
    <xf numFmtId="0" fontId="9" fillId="0" borderId="24" xfId="0" applyFont="1" applyFill="1" applyBorder="1"/>
    <xf numFmtId="0" fontId="10" fillId="0" borderId="24" xfId="0" applyFont="1" applyFill="1" applyBorder="1"/>
    <xf numFmtId="4" fontId="9" fillId="0" borderId="24" xfId="0" applyNumberFormat="1" applyFont="1" applyFill="1" applyBorder="1"/>
    <xf numFmtId="0" fontId="10" fillId="0" borderId="25" xfId="0" applyFont="1" applyFill="1" applyBorder="1" applyAlignment="1">
      <alignment horizontal="center"/>
    </xf>
    <xf numFmtId="0" fontId="10" fillId="0" borderId="0" xfId="0" applyFont="1" applyFill="1"/>
    <xf numFmtId="0" fontId="10" fillId="0" borderId="23" xfId="0" applyFont="1" applyFill="1" applyBorder="1"/>
    <xf numFmtId="4" fontId="10" fillId="0" borderId="24" xfId="0" applyNumberFormat="1" applyFont="1" applyFill="1" applyBorder="1"/>
    <xf numFmtId="4" fontId="11" fillId="0" borderId="25" xfId="0" applyNumberFormat="1" applyFont="1" applyFill="1" applyBorder="1"/>
    <xf numFmtId="44" fontId="9" fillId="0" borderId="24" xfId="2" applyFont="1" applyFill="1" applyBorder="1"/>
    <xf numFmtId="44" fontId="9" fillId="0" borderId="24" xfId="0" applyNumberFormat="1" applyFont="1" applyFill="1" applyBorder="1"/>
    <xf numFmtId="4" fontId="10" fillId="0" borderId="25" xfId="0" applyNumberFormat="1" applyFont="1" applyFill="1" applyBorder="1"/>
    <xf numFmtId="4" fontId="12" fillId="0" borderId="0" xfId="0" applyNumberFormat="1" applyFont="1" applyFill="1" applyBorder="1"/>
    <xf numFmtId="4" fontId="3" fillId="0" borderId="0" xfId="0" applyNumberFormat="1" applyFont="1" applyFill="1"/>
    <xf numFmtId="4" fontId="8" fillId="0" borderId="0" xfId="0" applyNumberFormat="1" applyFont="1" applyFill="1"/>
    <xf numFmtId="4" fontId="2" fillId="0" borderId="0" xfId="0" applyNumberFormat="1" applyFont="1" applyFill="1"/>
    <xf numFmtId="44" fontId="9" fillId="0" borderId="24" xfId="3" applyNumberFormat="1" applyFont="1" applyFill="1" applyBorder="1"/>
    <xf numFmtId="44" fontId="9" fillId="0" borderId="24" xfId="1" applyNumberFormat="1" applyFont="1" applyFill="1" applyBorder="1"/>
    <xf numFmtId="4" fontId="9" fillId="0" borderId="26" xfId="0" applyNumberFormat="1" applyFont="1" applyFill="1" applyBorder="1"/>
    <xf numFmtId="4" fontId="12" fillId="0" borderId="0" xfId="0" applyNumberFormat="1" applyFont="1" applyFill="1"/>
    <xf numFmtId="4" fontId="10" fillId="0" borderId="16" xfId="0" applyNumberFormat="1" applyFont="1" applyFill="1" applyBorder="1"/>
    <xf numFmtId="44" fontId="9" fillId="0" borderId="16" xfId="1" applyNumberFormat="1" applyFont="1" applyBorder="1"/>
    <xf numFmtId="4" fontId="10" fillId="0" borderId="26" xfId="0" applyNumberFormat="1" applyFont="1" applyFill="1" applyBorder="1"/>
    <xf numFmtId="0" fontId="9" fillId="0" borderId="4" xfId="0" applyFont="1" applyFill="1" applyBorder="1"/>
    <xf numFmtId="4" fontId="9" fillId="0" borderId="16" xfId="0" applyNumberFormat="1" applyFont="1" applyFill="1" applyBorder="1"/>
    <xf numFmtId="4" fontId="7" fillId="0" borderId="0" xfId="0" applyNumberFormat="1" applyFont="1" applyFill="1"/>
    <xf numFmtId="0" fontId="10" fillId="0" borderId="27" xfId="0" applyFont="1" applyFill="1" applyBorder="1" applyAlignment="1">
      <alignment horizontal="center"/>
    </xf>
    <xf numFmtId="4" fontId="10" fillId="0" borderId="27" xfId="0" applyNumberFormat="1" applyFont="1" applyFill="1" applyBorder="1"/>
    <xf numFmtId="4" fontId="2" fillId="0" borderId="0" xfId="0" applyNumberFormat="1" applyFont="1" applyFill="1" applyAlignment="1">
      <alignment horizontal="center"/>
    </xf>
    <xf numFmtId="4" fontId="13" fillId="0" borderId="0" xfId="0" applyNumberFormat="1" applyFont="1" applyFill="1"/>
    <xf numFmtId="4" fontId="14" fillId="0" borderId="0" xfId="0" applyNumberFormat="1" applyFont="1" applyFill="1"/>
    <xf numFmtId="4" fontId="9" fillId="0" borderId="0" xfId="0" applyNumberFormat="1" applyFont="1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9" fillId="0" borderId="0" xfId="0" applyNumberFormat="1" applyFont="1" applyFill="1" applyBorder="1"/>
    <xf numFmtId="4" fontId="16" fillId="0" borderId="0" xfId="0" applyNumberFormat="1" applyFont="1" applyFill="1" applyBorder="1"/>
    <xf numFmtId="4" fontId="10" fillId="0" borderId="0" xfId="0" applyNumberFormat="1" applyFont="1" applyFill="1"/>
    <xf numFmtId="0" fontId="9" fillId="0" borderId="28" xfId="0" applyFont="1" applyFill="1" applyBorder="1"/>
    <xf numFmtId="4" fontId="10" fillId="0" borderId="28" xfId="0" applyNumberFormat="1" applyFont="1" applyFill="1" applyBorder="1"/>
    <xf numFmtId="4" fontId="9" fillId="0" borderId="28" xfId="0" applyNumberFormat="1" applyFont="1" applyFill="1" applyBorder="1"/>
    <xf numFmtId="0" fontId="14" fillId="0" borderId="0" xfId="0" applyFont="1" applyAlignment="1"/>
    <xf numFmtId="0" fontId="2" fillId="0" borderId="28" xfId="0" applyFont="1" applyFill="1" applyBorder="1"/>
    <xf numFmtId="0" fontId="15" fillId="0" borderId="28" xfId="0" applyFont="1" applyBorder="1" applyAlignment="1"/>
    <xf numFmtId="0" fontId="15" fillId="0" borderId="0" xfId="0" applyFont="1" applyAlignment="1"/>
    <xf numFmtId="0" fontId="10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7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4" fontId="15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4" fontId="17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</cellXfs>
  <cellStyles count="151">
    <cellStyle name="=C:\WINNT\SYSTEM32\COMMAND.COM" xfId="4"/>
    <cellStyle name="20% - Énfasis1 2" xfId="5"/>
    <cellStyle name="20% - Énfasis1 3" xfId="6"/>
    <cellStyle name="20% - Énfasis1 4" xfId="7"/>
    <cellStyle name="20% - Énfasis2 2" xfId="8"/>
    <cellStyle name="20% - Énfasis2 3" xfId="9"/>
    <cellStyle name="20% - Énfasis2 4" xfId="10"/>
    <cellStyle name="20% - Énfasis3 2" xfId="11"/>
    <cellStyle name="20% - Énfasis3 3" xfId="12"/>
    <cellStyle name="20% - Énfasis3 4" xfId="13"/>
    <cellStyle name="20% - Énfasis4 2" xfId="14"/>
    <cellStyle name="20% - Énfasis4 3" xfId="15"/>
    <cellStyle name="20% - Énfasis4 4" xfId="16"/>
    <cellStyle name="20% - Énfasis5 2" xfId="17"/>
    <cellStyle name="20% - Énfasis5 3" xfId="18"/>
    <cellStyle name="20% - Énfasis5 4" xfId="19"/>
    <cellStyle name="20% - Énfasis6 2" xfId="20"/>
    <cellStyle name="20% - Énfasis6 3" xfId="21"/>
    <cellStyle name="20% - Énfasis6 4" xfId="22"/>
    <cellStyle name="40% - Énfasis1 2" xfId="23"/>
    <cellStyle name="40% - Énfasis1 3" xfId="24"/>
    <cellStyle name="40% - Énfasis1 4" xfId="25"/>
    <cellStyle name="40% - Énfasis2 2" xfId="26"/>
    <cellStyle name="40% - Énfasis2 3" xfId="27"/>
    <cellStyle name="40% - Énfasis2 4" xfId="28"/>
    <cellStyle name="40% - Énfasis3 2" xfId="29"/>
    <cellStyle name="40% - Énfasis3 3" xfId="30"/>
    <cellStyle name="40% - Énfasis3 4" xfId="31"/>
    <cellStyle name="40% - Énfasis4 2" xfId="32"/>
    <cellStyle name="40% - Énfasis4 3" xfId="33"/>
    <cellStyle name="40% - Énfasis4 4" xfId="34"/>
    <cellStyle name="40% - Énfasis5 2" xfId="35"/>
    <cellStyle name="40% - Énfasis5 3" xfId="36"/>
    <cellStyle name="40% - Énfasis5 4" xfId="37"/>
    <cellStyle name="40% - Énfasis6 2" xfId="38"/>
    <cellStyle name="40% - Énfasis6 3" xfId="39"/>
    <cellStyle name="40% - Énfasis6 4" xfId="40"/>
    <cellStyle name="60% - Énfasis1 2" xfId="41"/>
    <cellStyle name="60% - Énfasis1 3" xfId="42"/>
    <cellStyle name="60% - Énfasis1 4" xfId="43"/>
    <cellStyle name="60% - Énfasis2 2" xfId="44"/>
    <cellStyle name="60% - Énfasis2 3" xfId="45"/>
    <cellStyle name="60% - Énfasis2 4" xfId="46"/>
    <cellStyle name="60% - Énfasis3 2" xfId="47"/>
    <cellStyle name="60% - Énfasis3 3" xfId="48"/>
    <cellStyle name="60% - Énfasis3 4" xfId="49"/>
    <cellStyle name="60% - Énfasis4 2" xfId="50"/>
    <cellStyle name="60% - Énfasis4 3" xfId="51"/>
    <cellStyle name="60% - Énfasis4 4" xfId="52"/>
    <cellStyle name="60% - Énfasis5 2" xfId="53"/>
    <cellStyle name="60% - Énfasis5 3" xfId="54"/>
    <cellStyle name="60% - Énfasis5 4" xfId="55"/>
    <cellStyle name="60% - Énfasis6 2" xfId="56"/>
    <cellStyle name="60% - Énfasis6 3" xfId="57"/>
    <cellStyle name="60% - Énfasis6 4" xfId="58"/>
    <cellStyle name="Buena 2" xfId="59"/>
    <cellStyle name="Buena 3" xfId="60"/>
    <cellStyle name="Buena 4" xfId="61"/>
    <cellStyle name="Cálculo 2" xfId="62"/>
    <cellStyle name="Cálculo 3" xfId="63"/>
    <cellStyle name="Cálculo 4" xfId="64"/>
    <cellStyle name="Celda de comprobación 2" xfId="65"/>
    <cellStyle name="Celda de comprobación 3" xfId="66"/>
    <cellStyle name="Celda de comprobación 4" xfId="67"/>
    <cellStyle name="Celda vinculada 2" xfId="68"/>
    <cellStyle name="Celda vinculada 3" xfId="69"/>
    <cellStyle name="Celda vinculada 4" xfId="70"/>
    <cellStyle name="Encabezado 4 2" xfId="71"/>
    <cellStyle name="Encabezado 4 3" xfId="72"/>
    <cellStyle name="Encabezado 4 4" xfId="73"/>
    <cellStyle name="Énfasis1 2" xfId="74"/>
    <cellStyle name="Énfasis1 3" xfId="75"/>
    <cellStyle name="Énfasis1 4" xfId="76"/>
    <cellStyle name="Énfasis2 2" xfId="77"/>
    <cellStyle name="Énfasis2 3" xfId="78"/>
    <cellStyle name="Énfasis2 4" xfId="79"/>
    <cellStyle name="Énfasis3 2" xfId="80"/>
    <cellStyle name="Énfasis3 3" xfId="81"/>
    <cellStyle name="Énfasis3 4" xfId="82"/>
    <cellStyle name="Énfasis4 2" xfId="83"/>
    <cellStyle name="Énfasis4 3" xfId="84"/>
    <cellStyle name="Énfasis4 4" xfId="85"/>
    <cellStyle name="Énfasis5 2" xfId="86"/>
    <cellStyle name="Énfasis5 3" xfId="87"/>
    <cellStyle name="Énfasis5 4" xfId="88"/>
    <cellStyle name="Énfasis6 2" xfId="89"/>
    <cellStyle name="Énfasis6 3" xfId="90"/>
    <cellStyle name="Énfasis6 4" xfId="91"/>
    <cellStyle name="Entrada 2" xfId="92"/>
    <cellStyle name="Entrada 3" xfId="93"/>
    <cellStyle name="Entrada 4" xfId="94"/>
    <cellStyle name="Hipervínculo 5" xfId="95"/>
    <cellStyle name="Incorrecto 2" xfId="96"/>
    <cellStyle name="Incorrecto 3" xfId="97"/>
    <cellStyle name="Incorrecto 4" xfId="98"/>
    <cellStyle name="Millares" xfId="1" builtinId="3"/>
    <cellStyle name="Millares 2" xfId="99"/>
    <cellStyle name="Millares 3" xfId="100"/>
    <cellStyle name="Millares 4" xfId="101"/>
    <cellStyle name="Millares 5" xfId="102"/>
    <cellStyle name="Millares 6" xfId="103"/>
    <cellStyle name="Moneda" xfId="2" builtinId="4"/>
    <cellStyle name="Moneda 2" xfId="104"/>
    <cellStyle name="Moneda 3" xfId="105"/>
    <cellStyle name="Neutral 2" xfId="106"/>
    <cellStyle name="Neutral 3" xfId="107"/>
    <cellStyle name="Neutral 4" xfId="108"/>
    <cellStyle name="Normal" xfId="0" builtinId="0"/>
    <cellStyle name="Normal 2" xfId="109"/>
    <cellStyle name="Normal 2 2" xfId="110"/>
    <cellStyle name="Normal 2 3" xfId="111"/>
    <cellStyle name="Normal 2 4" xfId="112"/>
    <cellStyle name="Normal 3" xfId="3"/>
    <cellStyle name="Normal 3 2" xfId="113"/>
    <cellStyle name="Normal 3 2 2" xfId="114"/>
    <cellStyle name="Normal 3 3" xfId="115"/>
    <cellStyle name="Normal 3 4" xfId="116"/>
    <cellStyle name="Normal 3 5" xfId="117"/>
    <cellStyle name="Normal 4" xfId="118"/>
    <cellStyle name="Normal 4 2" xfId="119"/>
    <cellStyle name="Normal 5" xfId="120"/>
    <cellStyle name="Normal 6" xfId="121"/>
    <cellStyle name="Normal 7" xfId="122"/>
    <cellStyle name="Notas 2" xfId="123"/>
    <cellStyle name="Notas 3" xfId="124"/>
    <cellStyle name="Notas 4" xfId="125"/>
    <cellStyle name="Porcentaje 2" xfId="126"/>
    <cellStyle name="Salida 2" xfId="127"/>
    <cellStyle name="Salida 3" xfId="128"/>
    <cellStyle name="Salida 4" xfId="129"/>
    <cellStyle name="Texto de advertencia 2" xfId="130"/>
    <cellStyle name="Texto de advertencia 3" xfId="131"/>
    <cellStyle name="Texto de advertencia 4" xfId="132"/>
    <cellStyle name="Texto explicativo 2" xfId="133"/>
    <cellStyle name="Texto explicativo 3" xfId="134"/>
    <cellStyle name="Texto explicativo 4" xfId="135"/>
    <cellStyle name="Título 1 2" xfId="136"/>
    <cellStyle name="Título 1 3" xfId="137"/>
    <cellStyle name="Título 1 4" xfId="138"/>
    <cellStyle name="Título 2 2" xfId="139"/>
    <cellStyle name="Título 2 3" xfId="140"/>
    <cellStyle name="Título 2 4" xfId="141"/>
    <cellStyle name="Título 3 2" xfId="142"/>
    <cellStyle name="Título 3 3" xfId="143"/>
    <cellStyle name="Título 3 4" xfId="144"/>
    <cellStyle name="Título 4" xfId="145"/>
    <cellStyle name="Título 5" xfId="146"/>
    <cellStyle name="Título 6" xfId="147"/>
    <cellStyle name="Total 2" xfId="148"/>
    <cellStyle name="Total 3" xfId="149"/>
    <cellStyle name="Total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13</xdr:col>
      <xdr:colOff>925200</xdr:colOff>
      <xdr:row>15</xdr:row>
      <xdr:rowOff>76200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8251176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STADOS%20FINANCIEROS\2017\09%20SEPTIEMBRE%202017\09%20ESTADOS%20FINANCIEROS%20SEPT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Act"/>
      <sheetName val="Bal Comp"/>
      <sheetName val="Or y Apl"/>
      <sheetName val="Flujo Efvo."/>
      <sheetName val="Edo Var HP"/>
      <sheetName val="NOTAS"/>
      <sheetName val="REP SUB"/>
      <sheetName val="FEDERAL"/>
      <sheetName val="ESTATAL"/>
      <sheetName val="PROPIOS"/>
      <sheetName val="Edo. Ppta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">
          <cell r="E25">
            <v>22098692.710000001</v>
          </cell>
          <cell r="F25">
            <v>2699000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57"/>
  <sheetViews>
    <sheetView tabSelected="1" topLeftCell="B89" zoomScale="66" zoomScaleNormal="66" workbookViewId="0">
      <selection activeCell="A134" sqref="A134:XFD134"/>
    </sheetView>
  </sheetViews>
  <sheetFormatPr baseColWidth="10" defaultRowHeight="12.75" x14ac:dyDescent="0.2"/>
  <cols>
    <col min="1" max="1" width="8.5703125" style="1" customWidth="1"/>
    <col min="2" max="2" width="78.42578125" style="1" customWidth="1"/>
    <col min="3" max="3" width="21.140625" style="1" bestFit="1" customWidth="1"/>
    <col min="4" max="4" width="12" style="1" customWidth="1"/>
    <col min="5" max="5" width="21.140625" style="1" bestFit="1" customWidth="1"/>
    <col min="6" max="6" width="18.5703125" style="1" bestFit="1" customWidth="1"/>
    <col min="7" max="7" width="0.28515625" style="1" hidden="1" customWidth="1"/>
    <col min="8" max="8" width="22" style="1" bestFit="1" customWidth="1"/>
    <col min="9" max="9" width="15.7109375" style="2" customWidth="1"/>
    <col min="10" max="10" width="17.85546875" style="2" customWidth="1"/>
    <col min="11" max="12" width="17.5703125" style="2" customWidth="1"/>
    <col min="13" max="13" width="19" style="2" customWidth="1"/>
    <col min="14" max="14" width="16.85546875" style="2" customWidth="1"/>
    <col min="15" max="15" width="20" style="2" customWidth="1"/>
    <col min="16" max="16" width="19.140625" style="1" bestFit="1" customWidth="1"/>
    <col min="17" max="17" width="20.7109375" style="1" customWidth="1"/>
    <col min="18" max="18" width="22" style="1" customWidth="1"/>
    <col min="19" max="19" width="17.28515625" style="3" bestFit="1" customWidth="1"/>
    <col min="20" max="20" width="19" style="4" customWidth="1"/>
    <col min="21" max="21" width="16" style="4" bestFit="1" customWidth="1"/>
    <col min="22" max="22" width="15.5703125" style="4" bestFit="1" customWidth="1"/>
    <col min="23" max="23" width="16.5703125" style="4" customWidth="1"/>
    <col min="24" max="24" width="15.5703125" style="4" bestFit="1" customWidth="1"/>
    <col min="25" max="28" width="11.42578125" style="4"/>
    <col min="29" max="16384" width="11.42578125" style="1"/>
  </cols>
  <sheetData>
    <row r="17" spans="1:28" ht="13.5" thickBot="1" x14ac:dyDescent="0.25"/>
    <row r="18" spans="1:28" x14ac:dyDescent="0.2">
      <c r="B18" s="5"/>
      <c r="C18" s="6"/>
      <c r="D18" s="6"/>
      <c r="E18" s="6"/>
      <c r="F18" s="7"/>
      <c r="G18" s="6"/>
      <c r="H18" s="6"/>
      <c r="I18" s="8"/>
      <c r="J18" s="8"/>
      <c r="K18" s="8"/>
      <c r="L18" s="8"/>
      <c r="M18" s="8"/>
      <c r="N18" s="8"/>
      <c r="O18" s="8"/>
      <c r="P18" s="6"/>
      <c r="Q18" s="6"/>
      <c r="R18" s="9"/>
    </row>
    <row r="19" spans="1:28" s="3" customFormat="1" ht="20.25" x14ac:dyDescent="0.3">
      <c r="B19" s="10" t="s">
        <v>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T19" s="4"/>
      <c r="U19" s="4"/>
      <c r="V19" s="4"/>
      <c r="W19" s="4"/>
      <c r="X19" s="4"/>
      <c r="Y19" s="4"/>
      <c r="Z19" s="4"/>
      <c r="AA19" s="4"/>
      <c r="AB19" s="4"/>
    </row>
    <row r="20" spans="1:28" s="3" customFormat="1" x14ac:dyDescent="0.2">
      <c r="B20" s="13"/>
      <c r="C20" s="14"/>
      <c r="D20" s="14"/>
      <c r="E20" s="14"/>
      <c r="F20" s="15"/>
      <c r="G20" s="14"/>
      <c r="H20" s="14"/>
      <c r="I20" s="16"/>
      <c r="J20" s="16"/>
      <c r="K20" s="16"/>
      <c r="L20" s="16"/>
      <c r="M20" s="16"/>
      <c r="N20" s="16"/>
      <c r="O20" s="16"/>
      <c r="P20" s="14"/>
      <c r="Q20" s="14"/>
      <c r="R20" s="17"/>
      <c r="T20" s="4"/>
      <c r="U20" s="4"/>
      <c r="V20" s="4"/>
      <c r="W20" s="4"/>
      <c r="X20" s="4"/>
      <c r="Y20" s="4"/>
      <c r="Z20" s="4"/>
      <c r="AA20" s="4"/>
      <c r="AB20" s="4"/>
    </row>
    <row r="21" spans="1:28" s="3" customFormat="1" x14ac:dyDescent="0.2">
      <c r="B21" s="18" t="s">
        <v>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T21" s="4"/>
      <c r="U21" s="4"/>
      <c r="V21" s="4"/>
      <c r="W21" s="4"/>
      <c r="X21" s="4"/>
      <c r="Y21" s="4"/>
      <c r="Z21" s="4"/>
      <c r="AA21" s="4"/>
      <c r="AB21" s="4"/>
    </row>
    <row r="22" spans="1:28" s="3" customFormat="1" x14ac:dyDescent="0.2">
      <c r="B22" s="18" t="s">
        <v>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T22" s="4"/>
      <c r="U22" s="4"/>
      <c r="V22" s="4"/>
      <c r="W22" s="4"/>
      <c r="X22" s="4"/>
      <c r="Y22" s="4"/>
      <c r="Z22" s="4"/>
      <c r="AA22" s="4"/>
      <c r="AB22" s="4"/>
    </row>
    <row r="23" spans="1:28" s="3" customFormat="1" ht="13.5" thickBot="1" x14ac:dyDescent="0.25">
      <c r="B23" s="21"/>
      <c r="C23" s="14"/>
      <c r="D23" s="14"/>
      <c r="E23" s="14"/>
      <c r="F23" s="15"/>
      <c r="G23" s="14"/>
      <c r="H23" s="14"/>
      <c r="I23" s="16"/>
      <c r="J23" s="16"/>
      <c r="K23" s="16"/>
      <c r="L23" s="16"/>
      <c r="M23" s="16"/>
      <c r="N23" s="16"/>
      <c r="O23" s="16"/>
      <c r="P23" s="14"/>
      <c r="Q23" s="14"/>
      <c r="R23" s="17"/>
      <c r="T23" s="4"/>
      <c r="U23" s="4"/>
      <c r="V23" s="4"/>
      <c r="W23" s="4"/>
      <c r="X23" s="4"/>
      <c r="Y23" s="4"/>
      <c r="Z23" s="4"/>
      <c r="AA23" s="4"/>
      <c r="AB23" s="4"/>
    </row>
    <row r="24" spans="1:28" s="3" customFormat="1" ht="13.5" thickBot="1" x14ac:dyDescent="0.25">
      <c r="B24" s="22"/>
      <c r="C24" s="23" t="s">
        <v>3</v>
      </c>
      <c r="D24" s="23" t="s">
        <v>4</v>
      </c>
      <c r="E24" s="23" t="s">
        <v>5</v>
      </c>
      <c r="F24" s="23" t="s">
        <v>6</v>
      </c>
      <c r="G24" s="23" t="s">
        <v>7</v>
      </c>
      <c r="H24" s="24" t="s">
        <v>8</v>
      </c>
      <c r="I24" s="25"/>
      <c r="J24" s="26"/>
      <c r="K24" s="26"/>
      <c r="L24" s="26"/>
      <c r="M24" s="26"/>
      <c r="N24" s="26"/>
      <c r="O24" s="26"/>
      <c r="P24" s="27"/>
      <c r="Q24" s="27" t="s">
        <v>8</v>
      </c>
      <c r="R24" s="28" t="s">
        <v>9</v>
      </c>
      <c r="T24" s="4"/>
      <c r="U24" s="4"/>
      <c r="V24" s="4"/>
      <c r="W24" s="4"/>
      <c r="X24" s="4"/>
      <c r="Y24" s="4"/>
      <c r="Z24" s="4"/>
      <c r="AA24" s="4"/>
      <c r="AB24" s="4"/>
    </row>
    <row r="25" spans="1:28" s="3" customFormat="1" x14ac:dyDescent="0.2">
      <c r="B25" s="22" t="s">
        <v>10</v>
      </c>
      <c r="C25" s="23" t="s">
        <v>11</v>
      </c>
      <c r="D25" s="23" t="s">
        <v>12</v>
      </c>
      <c r="E25" s="23" t="s">
        <v>13</v>
      </c>
      <c r="F25" s="23" t="s">
        <v>14</v>
      </c>
      <c r="G25" s="23" t="s">
        <v>15</v>
      </c>
      <c r="H25" s="24" t="s">
        <v>16</v>
      </c>
      <c r="I25" s="29" t="s">
        <v>17</v>
      </c>
      <c r="J25" s="30"/>
      <c r="K25" s="30"/>
      <c r="L25" s="30"/>
      <c r="M25" s="30"/>
      <c r="N25" s="30"/>
      <c r="O25" s="30"/>
      <c r="P25" s="31"/>
      <c r="Q25" s="27" t="s">
        <v>16</v>
      </c>
      <c r="R25" s="28" t="s">
        <v>18</v>
      </c>
      <c r="T25" s="4"/>
      <c r="U25" s="4"/>
      <c r="V25" s="4"/>
      <c r="W25" s="4"/>
      <c r="X25" s="4"/>
      <c r="Y25" s="4"/>
      <c r="Z25" s="4"/>
      <c r="AA25" s="4"/>
      <c r="AB25" s="4"/>
    </row>
    <row r="26" spans="1:28" s="3" customFormat="1" ht="38.25" x14ac:dyDescent="0.2">
      <c r="B26" s="32"/>
      <c r="C26" s="33"/>
      <c r="D26" s="33"/>
      <c r="E26" s="33"/>
      <c r="F26" s="33">
        <v>2016</v>
      </c>
      <c r="G26" s="33"/>
      <c r="H26" s="33" t="s">
        <v>19</v>
      </c>
      <c r="I26" s="34" t="s">
        <v>20</v>
      </c>
      <c r="J26" s="35" t="s">
        <v>21</v>
      </c>
      <c r="K26" s="35" t="s">
        <v>22</v>
      </c>
      <c r="L26" s="35" t="s">
        <v>23</v>
      </c>
      <c r="M26" s="35" t="s">
        <v>24</v>
      </c>
      <c r="N26" s="35" t="s">
        <v>25</v>
      </c>
      <c r="O26" s="35" t="s">
        <v>26</v>
      </c>
      <c r="P26" s="36" t="s">
        <v>27</v>
      </c>
      <c r="Q26" s="37" t="s">
        <v>28</v>
      </c>
      <c r="R26" s="38" t="s">
        <v>8</v>
      </c>
      <c r="T26" s="4"/>
      <c r="U26" s="4"/>
      <c r="V26" s="4"/>
      <c r="W26" s="4"/>
      <c r="X26" s="4"/>
      <c r="Y26" s="4"/>
      <c r="Z26" s="4"/>
      <c r="AA26" s="4"/>
      <c r="AB26" s="4"/>
    </row>
    <row r="27" spans="1:28" s="3" customFormat="1" ht="13.5" thickBot="1" x14ac:dyDescent="0.25">
      <c r="B27" s="39"/>
      <c r="C27" s="40"/>
      <c r="D27" s="40"/>
      <c r="E27" s="40"/>
      <c r="F27" s="40"/>
      <c r="G27" s="40"/>
      <c r="H27" s="40"/>
      <c r="I27" s="41"/>
      <c r="J27" s="42"/>
      <c r="K27" s="42"/>
      <c r="L27" s="42"/>
      <c r="M27" s="42"/>
      <c r="N27" s="42"/>
      <c r="O27" s="42"/>
      <c r="P27" s="43"/>
      <c r="Q27" s="43"/>
      <c r="R27" s="44"/>
      <c r="T27" s="4"/>
      <c r="U27" s="4"/>
      <c r="V27" s="4"/>
      <c r="W27" s="4"/>
      <c r="X27" s="4"/>
      <c r="Y27" s="4"/>
      <c r="Z27" s="4"/>
      <c r="AA27" s="4"/>
      <c r="AB27" s="4"/>
    </row>
    <row r="28" spans="1:28" s="3" customFormat="1" x14ac:dyDescent="0.2">
      <c r="B28" s="45"/>
      <c r="C28" s="46"/>
      <c r="D28" s="47"/>
      <c r="E28" s="47"/>
      <c r="F28" s="48"/>
      <c r="G28" s="47"/>
      <c r="H28" s="47"/>
      <c r="I28" s="46"/>
      <c r="J28" s="46"/>
      <c r="K28" s="46"/>
      <c r="L28" s="46"/>
      <c r="M28" s="46"/>
      <c r="N28" s="46"/>
      <c r="O28" s="46"/>
      <c r="P28" s="47"/>
      <c r="Q28" s="49"/>
      <c r="R28" s="50"/>
      <c r="S28" s="51"/>
      <c r="T28" s="52"/>
      <c r="U28" s="52"/>
      <c r="V28" s="52"/>
      <c r="W28" s="52"/>
      <c r="X28" s="4"/>
      <c r="Y28" s="4"/>
      <c r="Z28" s="4"/>
      <c r="AA28" s="4"/>
      <c r="AB28" s="4"/>
    </row>
    <row r="29" spans="1:28" s="3" customFormat="1" ht="15.75" x14ac:dyDescent="0.25">
      <c r="A29" s="53"/>
      <c r="B29" s="54"/>
      <c r="C29" s="55"/>
      <c r="D29" s="55"/>
      <c r="E29" s="55"/>
      <c r="F29" s="56"/>
      <c r="G29" s="55"/>
      <c r="H29" s="55"/>
      <c r="I29" s="57"/>
      <c r="J29" s="57"/>
      <c r="K29" s="57"/>
      <c r="L29" s="57"/>
      <c r="M29" s="57"/>
      <c r="N29" s="57"/>
      <c r="O29" s="57"/>
      <c r="P29" s="55"/>
      <c r="Q29" s="55"/>
      <c r="R29" s="58"/>
      <c r="S29" s="51"/>
      <c r="T29" s="52"/>
      <c r="U29" s="52"/>
      <c r="V29" s="52"/>
      <c r="W29" s="52"/>
      <c r="X29" s="52"/>
      <c r="Y29" s="52"/>
      <c r="Z29" s="52"/>
      <c r="AA29" s="4"/>
      <c r="AB29" s="4"/>
    </row>
    <row r="30" spans="1:28" s="51" customFormat="1" ht="15.75" x14ac:dyDescent="0.25">
      <c r="A30" s="59"/>
      <c r="B30" s="60" t="s">
        <v>29</v>
      </c>
      <c r="C30" s="61">
        <f>+'[1]Edo. Pptal.'!C25</f>
        <v>0</v>
      </c>
      <c r="D30" s="61"/>
      <c r="E30" s="61">
        <f>SUM(C30:D30)</f>
        <v>0</v>
      </c>
      <c r="F30" s="61">
        <f>3618114.74+3541035.29</f>
        <v>7159150.0300000003</v>
      </c>
      <c r="G30" s="61"/>
      <c r="H30" s="61">
        <v>16759804.189999999</v>
      </c>
      <c r="I30" s="61"/>
      <c r="J30" s="61"/>
      <c r="K30" s="61"/>
      <c r="L30" s="61"/>
      <c r="M30" s="61"/>
      <c r="N30" s="61"/>
      <c r="O30" s="61"/>
      <c r="P30" s="61">
        <f>SUM(P31:P43)</f>
        <v>3080829.92</v>
      </c>
      <c r="Q30" s="61">
        <f>P30+H30</f>
        <v>19840634.109999999</v>
      </c>
      <c r="R30" s="62">
        <f>C30+F30-Q30</f>
        <v>-12681484.079999998</v>
      </c>
      <c r="T30" s="52"/>
      <c r="U30" s="52"/>
      <c r="V30" s="52"/>
      <c r="W30" s="52"/>
      <c r="X30" s="52"/>
      <c r="Y30" s="52"/>
      <c r="Z30" s="52"/>
      <c r="AA30" s="52"/>
      <c r="AB30" s="52"/>
    </row>
    <row r="31" spans="1:28" s="3" customFormat="1" ht="15.75" x14ac:dyDescent="0.25">
      <c r="A31" s="53"/>
      <c r="B31" s="54" t="s">
        <v>30</v>
      </c>
      <c r="C31" s="61"/>
      <c r="D31" s="61"/>
      <c r="E31" s="61"/>
      <c r="F31" s="61"/>
      <c r="G31" s="61"/>
      <c r="H31" s="57">
        <v>8147664.5099999998</v>
      </c>
      <c r="I31" s="63"/>
      <c r="J31" s="63"/>
      <c r="K31" s="63"/>
      <c r="L31" s="63"/>
      <c r="M31" s="63"/>
      <c r="N31" s="63"/>
      <c r="O31" s="63"/>
      <c r="P31" s="64">
        <f t="shared" ref="P31:P43" si="0">SUM(I31:O31)</f>
        <v>0</v>
      </c>
      <c r="Q31" s="57">
        <f t="shared" ref="Q31:Q40" si="1">P31+H31</f>
        <v>8147664.5099999998</v>
      </c>
      <c r="R31" s="65"/>
      <c r="T31" s="66"/>
      <c r="U31" s="67"/>
      <c r="V31" s="68">
        <f>+T31+U31</f>
        <v>0</v>
      </c>
      <c r="W31" s="67"/>
      <c r="X31" s="68"/>
      <c r="Y31" s="52"/>
      <c r="Z31" s="52"/>
      <c r="AA31" s="4"/>
      <c r="AB31" s="4"/>
    </row>
    <row r="32" spans="1:28" s="3" customFormat="1" ht="15.75" x14ac:dyDescent="0.25">
      <c r="A32" s="53"/>
      <c r="B32" s="54" t="s">
        <v>31</v>
      </c>
      <c r="C32" s="61"/>
      <c r="D32" s="61"/>
      <c r="E32" s="61"/>
      <c r="F32" s="61"/>
      <c r="G32" s="61"/>
      <c r="H32" s="57">
        <v>421194.55000000005</v>
      </c>
      <c r="I32" s="63"/>
      <c r="J32" s="63"/>
      <c r="K32" s="63"/>
      <c r="L32" s="63"/>
      <c r="M32" s="63"/>
      <c r="N32" s="63"/>
      <c r="O32" s="63"/>
      <c r="P32" s="64">
        <f t="shared" si="0"/>
        <v>0</v>
      </c>
      <c r="Q32" s="57">
        <f t="shared" si="1"/>
        <v>421194.55000000005</v>
      </c>
      <c r="R32" s="65"/>
      <c r="S32" s="69"/>
      <c r="T32" s="66"/>
      <c r="U32" s="4"/>
      <c r="V32" s="67"/>
      <c r="W32" s="4"/>
      <c r="X32" s="52"/>
      <c r="Y32" s="51"/>
      <c r="Z32" s="51"/>
      <c r="AA32" s="4"/>
      <c r="AB32" s="4"/>
    </row>
    <row r="33" spans="1:28" s="3" customFormat="1" ht="15.75" x14ac:dyDescent="0.25">
      <c r="A33" s="53"/>
      <c r="B33" s="54" t="s">
        <v>32</v>
      </c>
      <c r="C33" s="61"/>
      <c r="D33" s="61"/>
      <c r="E33" s="61"/>
      <c r="F33" s="61"/>
      <c r="G33" s="61"/>
      <c r="H33" s="57">
        <v>2958628.32</v>
      </c>
      <c r="I33" s="63"/>
      <c r="J33" s="63">
        <f>150379.57+60229</f>
        <v>210608.57</v>
      </c>
      <c r="K33" s="63">
        <v>43228.89</v>
      </c>
      <c r="L33" s="63">
        <v>64436.27</v>
      </c>
      <c r="M33" s="63">
        <v>5980.24</v>
      </c>
      <c r="N33" s="63">
        <v>21497.89</v>
      </c>
      <c r="O33" s="63">
        <v>20639.560000000001</v>
      </c>
      <c r="P33" s="64">
        <f>SUM(I33:O33)</f>
        <v>366391.42000000004</v>
      </c>
      <c r="Q33" s="57">
        <f>P33+H33</f>
        <v>3325019.7399999998</v>
      </c>
      <c r="R33" s="65"/>
      <c r="T33" s="66"/>
      <c r="U33" s="4"/>
      <c r="V33" s="4"/>
      <c r="W33" s="4"/>
      <c r="X33" s="52"/>
      <c r="Y33" s="51"/>
      <c r="Z33" s="51"/>
      <c r="AA33" s="4"/>
      <c r="AB33" s="4"/>
    </row>
    <row r="34" spans="1:28" s="3" customFormat="1" ht="15.75" hidden="1" x14ac:dyDescent="0.25">
      <c r="A34" s="53"/>
      <c r="B34" s="54" t="s">
        <v>33</v>
      </c>
      <c r="C34" s="61"/>
      <c r="D34" s="61"/>
      <c r="E34" s="61"/>
      <c r="F34" s="61"/>
      <c r="G34" s="61"/>
      <c r="H34" s="57">
        <v>0</v>
      </c>
      <c r="I34" s="63"/>
      <c r="J34" s="63"/>
      <c r="K34" s="63"/>
      <c r="L34" s="63"/>
      <c r="M34" s="63"/>
      <c r="N34" s="63"/>
      <c r="O34" s="63"/>
      <c r="P34" s="64">
        <f t="shared" si="0"/>
        <v>0</v>
      </c>
      <c r="Q34" s="57">
        <f t="shared" si="1"/>
        <v>0</v>
      </c>
      <c r="R34" s="65"/>
      <c r="T34" s="66"/>
      <c r="U34" s="4"/>
      <c r="V34" s="4"/>
      <c r="W34" s="4"/>
      <c r="X34" s="52"/>
      <c r="Y34" s="51"/>
      <c r="Z34" s="51"/>
      <c r="AA34" s="4"/>
      <c r="AB34" s="4"/>
    </row>
    <row r="35" spans="1:28" s="3" customFormat="1" ht="15.75" x14ac:dyDescent="0.25">
      <c r="A35" s="53"/>
      <c r="B35" s="54" t="s">
        <v>34</v>
      </c>
      <c r="C35" s="61"/>
      <c r="D35" s="61"/>
      <c r="E35" s="61"/>
      <c r="F35" s="61"/>
      <c r="G35" s="61"/>
      <c r="H35" s="57">
        <v>1922291.7599999998</v>
      </c>
      <c r="I35" s="63">
        <v>7474.6299999999974</v>
      </c>
      <c r="J35" s="63">
        <v>553627.73</v>
      </c>
      <c r="K35" s="63">
        <v>31526.569999999985</v>
      </c>
      <c r="L35" s="63">
        <v>46233.729999999996</v>
      </c>
      <c r="M35" s="63">
        <v>5043.3799999999974</v>
      </c>
      <c r="N35" s="63">
        <v>14327.470000000001</v>
      </c>
      <c r="O35" s="63">
        <v>14523.37999999999</v>
      </c>
      <c r="P35" s="64">
        <f t="shared" si="0"/>
        <v>672756.8899999999</v>
      </c>
      <c r="Q35" s="57">
        <f t="shared" si="1"/>
        <v>2595048.6499999994</v>
      </c>
      <c r="R35" s="65"/>
      <c r="T35" s="66"/>
      <c r="U35" s="4"/>
      <c r="V35" s="4"/>
      <c r="W35" s="4"/>
      <c r="X35" s="52"/>
      <c r="Y35" s="51"/>
      <c r="Z35" s="51"/>
      <c r="AA35" s="4"/>
      <c r="AB35" s="4"/>
    </row>
    <row r="36" spans="1:28" s="3" customFormat="1" ht="15.75" x14ac:dyDescent="0.25">
      <c r="A36" s="53"/>
      <c r="B36" s="54" t="s">
        <v>35</v>
      </c>
      <c r="C36" s="61"/>
      <c r="D36" s="61"/>
      <c r="E36" s="61"/>
      <c r="F36" s="61"/>
      <c r="G36" s="61"/>
      <c r="H36" s="57">
        <v>731185.42999999993</v>
      </c>
      <c r="I36" s="63">
        <v>2843.1500000000015</v>
      </c>
      <c r="J36" s="63">
        <v>210584.28000000003</v>
      </c>
      <c r="K36" s="63">
        <v>11991.849999999997</v>
      </c>
      <c r="L36" s="63">
        <v>17586.05999999999</v>
      </c>
      <c r="M36" s="63">
        <v>1918.369999999999</v>
      </c>
      <c r="N36" s="63">
        <v>5449.7799999999988</v>
      </c>
      <c r="O36" s="63">
        <v>5524.2999999999993</v>
      </c>
      <c r="P36" s="64">
        <f t="shared" si="0"/>
        <v>255897.79</v>
      </c>
      <c r="Q36" s="57">
        <f t="shared" si="1"/>
        <v>987083.22</v>
      </c>
      <c r="R36" s="65"/>
      <c r="T36" s="66"/>
      <c r="U36" s="4"/>
      <c r="V36" s="4"/>
      <c r="W36" s="4"/>
      <c r="X36" s="52"/>
      <c r="Y36" s="51"/>
      <c r="Z36" s="51"/>
      <c r="AA36" s="4"/>
      <c r="AB36" s="4"/>
    </row>
    <row r="37" spans="1:28" s="3" customFormat="1" ht="15.75" x14ac:dyDescent="0.25">
      <c r="A37" s="53"/>
      <c r="B37" s="54" t="s">
        <v>36</v>
      </c>
      <c r="C37" s="61"/>
      <c r="D37" s="61"/>
      <c r="E37" s="61"/>
      <c r="F37" s="61"/>
      <c r="G37" s="61"/>
      <c r="H37" s="57">
        <v>292474.5</v>
      </c>
      <c r="I37" s="63">
        <v>1137.2600000000002</v>
      </c>
      <c r="J37" s="63">
        <v>84234.200000000012</v>
      </c>
      <c r="K37" s="63">
        <v>4796.7400000000016</v>
      </c>
      <c r="L37" s="63">
        <v>7034.4199999999983</v>
      </c>
      <c r="M37" s="63">
        <v>767.35000000000036</v>
      </c>
      <c r="N37" s="63">
        <v>2179.91</v>
      </c>
      <c r="O37" s="63">
        <v>2209.7200000000012</v>
      </c>
      <c r="P37" s="64">
        <f t="shared" si="0"/>
        <v>102359.60000000002</v>
      </c>
      <c r="Q37" s="57">
        <f t="shared" si="1"/>
        <v>394834.10000000003</v>
      </c>
      <c r="R37" s="65"/>
      <c r="T37" s="66"/>
      <c r="U37" s="4"/>
      <c r="V37" s="4"/>
      <c r="W37" s="4"/>
      <c r="X37" s="52"/>
      <c r="Y37" s="51"/>
      <c r="Z37" s="51"/>
      <c r="AA37" s="4"/>
      <c r="AB37" s="4"/>
    </row>
    <row r="38" spans="1:28" s="3" customFormat="1" ht="15.75" x14ac:dyDescent="0.25">
      <c r="A38" s="53"/>
      <c r="B38" s="54" t="s">
        <v>37</v>
      </c>
      <c r="C38" s="61"/>
      <c r="D38" s="61"/>
      <c r="E38" s="61"/>
      <c r="F38" s="61"/>
      <c r="G38" s="61"/>
      <c r="H38" s="57">
        <v>275627.84000000003</v>
      </c>
      <c r="I38" s="63">
        <v>4988.84</v>
      </c>
      <c r="J38" s="63">
        <v>1111106.1700000002</v>
      </c>
      <c r="K38" s="63">
        <v>32003.569999999996</v>
      </c>
      <c r="L38" s="63">
        <v>64838.970000000016</v>
      </c>
      <c r="M38" s="63">
        <v>5918.19</v>
      </c>
      <c r="N38" s="63">
        <v>14570.16</v>
      </c>
      <c r="O38" s="63">
        <v>16623.559999999998</v>
      </c>
      <c r="P38" s="64">
        <f t="shared" si="0"/>
        <v>1250049.4600000002</v>
      </c>
      <c r="Q38" s="57">
        <f t="shared" si="1"/>
        <v>1525677.3000000003</v>
      </c>
      <c r="R38" s="65"/>
      <c r="T38" s="66"/>
      <c r="U38" s="4"/>
      <c r="V38" s="4"/>
      <c r="W38" s="4"/>
      <c r="X38" s="52"/>
      <c r="Y38" s="51"/>
      <c r="Z38" s="51"/>
      <c r="AA38" s="4"/>
      <c r="AB38" s="4"/>
    </row>
    <row r="39" spans="1:28" s="3" customFormat="1" ht="15.75" x14ac:dyDescent="0.25">
      <c r="A39" s="53"/>
      <c r="B39" s="54" t="s">
        <v>38</v>
      </c>
      <c r="C39" s="61"/>
      <c r="D39" s="61"/>
      <c r="E39" s="61"/>
      <c r="F39" s="61"/>
      <c r="G39" s="61"/>
      <c r="H39" s="57">
        <v>421901.84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4">
        <f t="shared" si="0"/>
        <v>0</v>
      </c>
      <c r="Q39" s="57">
        <f t="shared" si="1"/>
        <v>421901.84</v>
      </c>
      <c r="R39" s="65"/>
      <c r="T39" s="66"/>
      <c r="U39" s="4"/>
      <c r="V39" s="4"/>
      <c r="W39" s="4"/>
      <c r="X39" s="52"/>
      <c r="Y39" s="51"/>
      <c r="Z39" s="51"/>
      <c r="AA39" s="4"/>
      <c r="AB39" s="4"/>
    </row>
    <row r="40" spans="1:28" s="3" customFormat="1" ht="15.75" x14ac:dyDescent="0.25">
      <c r="A40" s="53"/>
      <c r="B40" s="54" t="s">
        <v>39</v>
      </c>
      <c r="C40" s="61"/>
      <c r="D40" s="61"/>
      <c r="E40" s="61"/>
      <c r="F40" s="61"/>
      <c r="G40" s="61"/>
      <c r="H40" s="57">
        <v>701.79</v>
      </c>
      <c r="I40" s="63">
        <v>0</v>
      </c>
      <c r="J40" s="63">
        <v>0</v>
      </c>
      <c r="K40" s="63">
        <v>1701</v>
      </c>
      <c r="L40" s="63">
        <v>0</v>
      </c>
      <c r="M40" s="63">
        <v>0</v>
      </c>
      <c r="N40" s="63">
        <v>0</v>
      </c>
      <c r="O40" s="63">
        <v>0</v>
      </c>
      <c r="P40" s="64">
        <f t="shared" si="0"/>
        <v>1701</v>
      </c>
      <c r="Q40" s="57">
        <f t="shared" si="1"/>
        <v>2402.79</v>
      </c>
      <c r="R40" s="65"/>
      <c r="T40" s="66"/>
      <c r="U40" s="4"/>
      <c r="V40" s="4"/>
      <c r="W40" s="4"/>
      <c r="X40" s="52"/>
      <c r="Y40" s="51"/>
      <c r="Z40" s="51"/>
      <c r="AA40" s="4"/>
      <c r="AB40" s="4"/>
    </row>
    <row r="41" spans="1:28" s="3" customFormat="1" ht="15.75" x14ac:dyDescent="0.25">
      <c r="A41" s="53"/>
      <c r="B41" s="54" t="s">
        <v>40</v>
      </c>
      <c r="C41" s="61"/>
      <c r="D41" s="61"/>
      <c r="E41" s="61"/>
      <c r="F41" s="61"/>
      <c r="G41" s="61"/>
      <c r="H41" s="57">
        <v>1512126.75</v>
      </c>
      <c r="I41" s="63">
        <v>1856</v>
      </c>
      <c r="J41" s="63">
        <v>370644.94</v>
      </c>
      <c r="K41" s="63">
        <v>15312</v>
      </c>
      <c r="L41" s="63">
        <v>27721.319999999992</v>
      </c>
      <c r="M41" s="63">
        <v>1856</v>
      </c>
      <c r="N41" s="63">
        <v>5568</v>
      </c>
      <c r="O41" s="63">
        <v>8715.5</v>
      </c>
      <c r="P41" s="64">
        <f t="shared" si="0"/>
        <v>431673.76</v>
      </c>
      <c r="Q41" s="57">
        <f>P41+H41</f>
        <v>1943800.51</v>
      </c>
      <c r="R41" s="65"/>
      <c r="T41" s="66"/>
      <c r="U41" s="4"/>
      <c r="V41" s="4"/>
      <c r="W41" s="4"/>
      <c r="X41" s="52"/>
      <c r="Y41" s="51"/>
      <c r="Z41" s="51"/>
      <c r="AA41" s="4"/>
      <c r="AB41" s="4"/>
    </row>
    <row r="42" spans="1:28" s="3" customFormat="1" ht="15.75" x14ac:dyDescent="0.25">
      <c r="A42" s="53"/>
      <c r="B42" s="54" t="s">
        <v>41</v>
      </c>
      <c r="C42" s="61"/>
      <c r="D42" s="61"/>
      <c r="E42" s="61"/>
      <c r="F42" s="61"/>
      <c r="G42" s="61"/>
      <c r="H42" s="57">
        <v>76006.899999999994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4">
        <f t="shared" si="0"/>
        <v>0</v>
      </c>
      <c r="Q42" s="57">
        <f>P42+H42</f>
        <v>76006.899999999994</v>
      </c>
      <c r="R42" s="65"/>
      <c r="T42" s="4"/>
      <c r="U42" s="4"/>
      <c r="V42" s="4"/>
      <c r="W42" s="4"/>
      <c r="X42" s="52"/>
      <c r="Y42" s="51"/>
      <c r="Z42" s="51"/>
      <c r="AA42" s="4"/>
      <c r="AB42" s="4"/>
    </row>
    <row r="43" spans="1:28" s="3" customFormat="1" ht="15.75" hidden="1" x14ac:dyDescent="0.25">
      <c r="A43" s="53"/>
      <c r="B43" s="54" t="s">
        <v>42</v>
      </c>
      <c r="C43" s="61"/>
      <c r="D43" s="61"/>
      <c r="E43" s="61"/>
      <c r="F43" s="61"/>
      <c r="G43" s="61"/>
      <c r="H43" s="57"/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4">
        <f t="shared" si="0"/>
        <v>0</v>
      </c>
      <c r="Q43" s="57"/>
      <c r="R43" s="65"/>
      <c r="T43" s="4"/>
      <c r="U43" s="4"/>
      <c r="V43" s="4"/>
      <c r="W43" s="4"/>
      <c r="X43" s="52"/>
      <c r="Y43" s="51"/>
      <c r="Z43" s="51"/>
      <c r="AA43" s="4"/>
      <c r="AB43" s="4"/>
    </row>
    <row r="44" spans="1:28" s="3" customFormat="1" ht="15.75" x14ac:dyDescent="0.25">
      <c r="A44" s="53"/>
      <c r="B44" s="54"/>
      <c r="C44" s="61"/>
      <c r="D44" s="61"/>
      <c r="E44" s="61"/>
      <c r="F44" s="61"/>
      <c r="G44" s="61"/>
      <c r="H44" s="57"/>
      <c r="I44" s="64"/>
      <c r="J44" s="64"/>
      <c r="K44" s="64"/>
      <c r="L44" s="64"/>
      <c r="M44" s="64"/>
      <c r="N44" s="64"/>
      <c r="O44" s="64"/>
      <c r="P44" s="57"/>
      <c r="Q44" s="57"/>
      <c r="R44" s="65"/>
      <c r="T44" s="4"/>
      <c r="U44" s="4"/>
      <c r="V44" s="4"/>
      <c r="W44" s="4"/>
      <c r="X44" s="52"/>
      <c r="Y44" s="51"/>
      <c r="Z44" s="51"/>
      <c r="AA44" s="4"/>
      <c r="AB44" s="4"/>
    </row>
    <row r="45" spans="1:28" s="51" customFormat="1" ht="15.75" x14ac:dyDescent="0.25">
      <c r="A45" s="59"/>
      <c r="B45" s="60" t="s">
        <v>43</v>
      </c>
      <c r="C45" s="61">
        <f>+'[1]Edo. Pptal.'!D25</f>
        <v>0</v>
      </c>
      <c r="D45" s="61"/>
      <c r="E45" s="61">
        <f>SUM(C45:D45)</f>
        <v>0</v>
      </c>
      <c r="F45" s="61">
        <v>160588.48000000001</v>
      </c>
      <c r="G45" s="61"/>
      <c r="H45" s="61">
        <v>1218484.6499999999</v>
      </c>
      <c r="I45" s="61"/>
      <c r="J45" s="61"/>
      <c r="K45" s="61"/>
      <c r="L45" s="61"/>
      <c r="M45" s="61"/>
      <c r="N45" s="61"/>
      <c r="O45" s="61"/>
      <c r="P45" s="61">
        <f>SUM(P46:P82)</f>
        <v>362309.26</v>
      </c>
      <c r="Q45" s="61">
        <f>P45+H45</f>
        <v>1580793.91</v>
      </c>
      <c r="R45" s="62">
        <f>C45+F45-Q45</f>
        <v>-1420205.43</v>
      </c>
      <c r="T45" s="68"/>
      <c r="U45" s="68"/>
      <c r="V45" s="68">
        <f>+T45+U45</f>
        <v>0</v>
      </c>
      <c r="W45" s="52"/>
      <c r="X45" s="52"/>
      <c r="AA45" s="52"/>
      <c r="AB45" s="52"/>
    </row>
    <row r="46" spans="1:28" s="3" customFormat="1" ht="15.75" x14ac:dyDescent="0.25">
      <c r="A46" s="53"/>
      <c r="B46" s="54" t="s">
        <v>44</v>
      </c>
      <c r="C46" s="61"/>
      <c r="D46" s="61"/>
      <c r="E46" s="61"/>
      <c r="F46" s="61"/>
      <c r="G46" s="61"/>
      <c r="H46" s="57">
        <v>177623.88</v>
      </c>
      <c r="I46" s="70">
        <v>823.59999999999991</v>
      </c>
      <c r="J46" s="71">
        <v>21230.590000000004</v>
      </c>
      <c r="K46" s="71">
        <v>1774.2200000000003</v>
      </c>
      <c r="L46" s="70">
        <v>1617.8500000000004</v>
      </c>
      <c r="M46" s="71">
        <v>0</v>
      </c>
      <c r="N46" s="71">
        <v>1142.7199999999993</v>
      </c>
      <c r="O46" s="71">
        <v>0</v>
      </c>
      <c r="P46" s="64">
        <f>SUM(I46:O46)</f>
        <v>26588.980000000003</v>
      </c>
      <c r="Q46" s="57">
        <f>P46+H46</f>
        <v>204212.86000000002</v>
      </c>
      <c r="R46" s="65"/>
      <c r="T46" s="67"/>
      <c r="U46" s="4"/>
      <c r="V46" s="4"/>
      <c r="W46" s="4"/>
      <c r="X46" s="52"/>
      <c r="Y46" s="51"/>
      <c r="Z46" s="51"/>
      <c r="AA46" s="4"/>
      <c r="AB46" s="4"/>
    </row>
    <row r="47" spans="1:28" s="3" customFormat="1" ht="12.75" customHeight="1" x14ac:dyDescent="0.25">
      <c r="A47" s="53"/>
      <c r="B47" s="54" t="s">
        <v>45</v>
      </c>
      <c r="C47" s="61"/>
      <c r="D47" s="61"/>
      <c r="E47" s="61"/>
      <c r="F47" s="61"/>
      <c r="G47" s="61"/>
      <c r="H47" s="57">
        <v>13752.96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64">
        <f t="shared" ref="P47:P82" si="2">SUM(I47:O47)</f>
        <v>0</v>
      </c>
      <c r="Q47" s="57">
        <f>P47+H47</f>
        <v>13752.96</v>
      </c>
      <c r="R47" s="65"/>
      <c r="T47" s="4"/>
      <c r="U47" s="4"/>
      <c r="V47" s="4"/>
      <c r="W47" s="4"/>
      <c r="X47" s="52"/>
      <c r="Y47" s="51"/>
      <c r="Z47" s="51"/>
      <c r="AA47" s="4"/>
      <c r="AB47" s="4"/>
    </row>
    <row r="48" spans="1:28" s="3" customFormat="1" ht="12.75" hidden="1" customHeight="1" x14ac:dyDescent="0.25">
      <c r="A48" s="53"/>
      <c r="B48" s="54" t="s">
        <v>46</v>
      </c>
      <c r="C48" s="61"/>
      <c r="D48" s="61"/>
      <c r="E48" s="61"/>
      <c r="F48" s="61"/>
      <c r="G48" s="61"/>
      <c r="H48" s="57">
        <v>0</v>
      </c>
      <c r="I48" s="71">
        <v>0</v>
      </c>
      <c r="J48" s="71">
        <v>0</v>
      </c>
      <c r="K48" s="71">
        <v>0</v>
      </c>
      <c r="L48" s="70">
        <v>0</v>
      </c>
      <c r="M48" s="71">
        <v>0</v>
      </c>
      <c r="N48" s="71">
        <v>0</v>
      </c>
      <c r="O48" s="71">
        <v>0</v>
      </c>
      <c r="P48" s="64">
        <f t="shared" si="2"/>
        <v>0</v>
      </c>
      <c r="Q48" s="57">
        <f>P48+H48</f>
        <v>0</v>
      </c>
      <c r="R48" s="65"/>
      <c r="T48" s="4"/>
      <c r="U48" s="4"/>
      <c r="V48" s="4"/>
      <c r="W48" s="4"/>
      <c r="X48" s="52"/>
      <c r="Y48" s="51"/>
      <c r="Z48" s="51"/>
      <c r="AA48" s="4"/>
      <c r="AB48" s="4"/>
    </row>
    <row r="49" spans="1:28" s="3" customFormat="1" ht="15.75" x14ac:dyDescent="0.25">
      <c r="A49" s="53"/>
      <c r="B49" s="54" t="s">
        <v>47</v>
      </c>
      <c r="C49" s="61"/>
      <c r="D49" s="61"/>
      <c r="E49" s="61"/>
      <c r="F49" s="61"/>
      <c r="G49" s="61"/>
      <c r="H49" s="57">
        <v>51261.900000000009</v>
      </c>
      <c r="I49" s="71">
        <v>0</v>
      </c>
      <c r="J49" s="71">
        <v>4292</v>
      </c>
      <c r="K49" s="71">
        <v>0</v>
      </c>
      <c r="L49" s="71">
        <v>0</v>
      </c>
      <c r="M49" s="71">
        <v>0</v>
      </c>
      <c r="N49" s="71">
        <v>0</v>
      </c>
      <c r="O49" s="71">
        <v>986</v>
      </c>
      <c r="P49" s="64">
        <f t="shared" si="2"/>
        <v>5278</v>
      </c>
      <c r="Q49" s="57">
        <f t="shared" ref="Q49:Q82" si="3">P49+H49</f>
        <v>56539.900000000009</v>
      </c>
      <c r="R49" s="65"/>
      <c r="T49" s="4"/>
      <c r="U49" s="4"/>
      <c r="V49" s="4"/>
      <c r="W49" s="4"/>
      <c r="X49" s="52"/>
      <c r="Y49" s="51"/>
      <c r="Z49" s="51"/>
      <c r="AA49" s="4"/>
      <c r="AB49" s="4"/>
    </row>
    <row r="50" spans="1:28" s="3" customFormat="1" ht="15.75" x14ac:dyDescent="0.25">
      <c r="A50" s="53"/>
      <c r="B50" s="54" t="s">
        <v>48</v>
      </c>
      <c r="C50" s="61"/>
      <c r="D50" s="61"/>
      <c r="E50" s="61"/>
      <c r="F50" s="61"/>
      <c r="G50" s="61"/>
      <c r="H50" s="57">
        <v>6850.3099999999995</v>
      </c>
      <c r="I50" s="71">
        <v>0</v>
      </c>
      <c r="J50" s="71">
        <v>0</v>
      </c>
      <c r="K50" s="71">
        <v>0</v>
      </c>
      <c r="L50" s="71">
        <v>179.8</v>
      </c>
      <c r="M50" s="71">
        <v>0</v>
      </c>
      <c r="N50" s="71">
        <v>359.6</v>
      </c>
      <c r="O50" s="71">
        <v>4060</v>
      </c>
      <c r="P50" s="64">
        <f t="shared" si="2"/>
        <v>4599.3999999999996</v>
      </c>
      <c r="Q50" s="57">
        <f t="shared" si="3"/>
        <v>11449.71</v>
      </c>
      <c r="R50" s="65"/>
      <c r="T50" s="4"/>
      <c r="U50" s="4"/>
      <c r="V50" s="4"/>
      <c r="W50" s="4"/>
      <c r="X50" s="52"/>
      <c r="Y50" s="51"/>
      <c r="Z50" s="51"/>
      <c r="AA50" s="4"/>
      <c r="AB50" s="4"/>
    </row>
    <row r="51" spans="1:28" s="3" customFormat="1" ht="15.75" x14ac:dyDescent="0.25">
      <c r="A51" s="53"/>
      <c r="B51" s="54" t="s">
        <v>49</v>
      </c>
      <c r="C51" s="61"/>
      <c r="D51" s="61"/>
      <c r="E51" s="61"/>
      <c r="F51" s="61"/>
      <c r="G51" s="61"/>
      <c r="H51" s="57">
        <v>184825.15000000002</v>
      </c>
      <c r="I51" s="71">
        <v>0</v>
      </c>
      <c r="J51" s="71">
        <v>0</v>
      </c>
      <c r="K51" s="70">
        <v>0</v>
      </c>
      <c r="L51" s="71">
        <v>22642.619999999995</v>
      </c>
      <c r="M51" s="71">
        <v>0</v>
      </c>
      <c r="N51" s="71">
        <v>0</v>
      </c>
      <c r="O51" s="71">
        <v>0</v>
      </c>
      <c r="P51" s="64">
        <f t="shared" si="2"/>
        <v>22642.619999999995</v>
      </c>
      <c r="Q51" s="57">
        <f t="shared" si="3"/>
        <v>207467.77000000002</v>
      </c>
      <c r="R51" s="65"/>
      <c r="T51" s="4"/>
      <c r="U51" s="4"/>
      <c r="V51" s="4"/>
      <c r="W51" s="4"/>
      <c r="X51" s="52"/>
      <c r="Y51" s="51"/>
      <c r="Z51" s="51"/>
      <c r="AA51" s="4"/>
      <c r="AB51" s="4"/>
    </row>
    <row r="52" spans="1:28" s="3" customFormat="1" ht="14.25" customHeight="1" x14ac:dyDescent="0.25">
      <c r="A52" s="53"/>
      <c r="B52" s="54" t="s">
        <v>50</v>
      </c>
      <c r="C52" s="61"/>
      <c r="D52" s="61"/>
      <c r="E52" s="61"/>
      <c r="F52" s="61"/>
      <c r="G52" s="61"/>
      <c r="H52" s="57">
        <v>47181.9</v>
      </c>
      <c r="I52" s="70">
        <v>0</v>
      </c>
      <c r="J52" s="71">
        <v>29377</v>
      </c>
      <c r="K52" s="70">
        <v>0</v>
      </c>
      <c r="L52" s="70">
        <v>0</v>
      </c>
      <c r="M52" s="70">
        <v>0</v>
      </c>
      <c r="N52" s="70">
        <v>0</v>
      </c>
      <c r="O52" s="71">
        <v>600.88000000000011</v>
      </c>
      <c r="P52" s="64">
        <f t="shared" si="2"/>
        <v>29977.88</v>
      </c>
      <c r="Q52" s="57">
        <f t="shared" si="3"/>
        <v>77159.78</v>
      </c>
      <c r="R52" s="65"/>
      <c r="T52" s="4"/>
      <c r="U52" s="4"/>
      <c r="V52" s="4"/>
      <c r="W52" s="4"/>
      <c r="X52" s="52"/>
      <c r="Y52" s="51"/>
      <c r="Z52" s="51"/>
      <c r="AA52" s="4"/>
      <c r="AB52" s="4"/>
    </row>
    <row r="53" spans="1:28" s="3" customFormat="1" ht="14.25" customHeight="1" x14ac:dyDescent="0.25">
      <c r="A53" s="53"/>
      <c r="B53" s="54" t="s">
        <v>51</v>
      </c>
      <c r="C53" s="61"/>
      <c r="D53" s="61"/>
      <c r="E53" s="61"/>
      <c r="F53" s="61"/>
      <c r="G53" s="61"/>
      <c r="H53" s="57">
        <v>9009.7200000000012</v>
      </c>
      <c r="I53" s="71">
        <v>0</v>
      </c>
      <c r="J53" s="71">
        <v>3410.3999999999996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64">
        <f t="shared" si="2"/>
        <v>3410.3999999999996</v>
      </c>
      <c r="Q53" s="72">
        <f t="shared" si="3"/>
        <v>12420.12</v>
      </c>
      <c r="R53" s="65"/>
      <c r="T53" s="4"/>
      <c r="U53" s="4"/>
      <c r="V53" s="4"/>
      <c r="W53" s="4"/>
      <c r="X53" s="52"/>
      <c r="Y53" s="51"/>
      <c r="Z53" s="51"/>
      <c r="AA53" s="4"/>
      <c r="AB53" s="4"/>
    </row>
    <row r="54" spans="1:28" s="3" customFormat="1" ht="14.25" customHeight="1" x14ac:dyDescent="0.25">
      <c r="A54" s="53"/>
      <c r="B54" s="54" t="s">
        <v>52</v>
      </c>
      <c r="C54" s="61"/>
      <c r="D54" s="61"/>
      <c r="E54" s="61"/>
      <c r="F54" s="61"/>
      <c r="G54" s="61"/>
      <c r="H54" s="57">
        <v>50830.25</v>
      </c>
      <c r="I54" s="71">
        <v>4496.4299999999994</v>
      </c>
      <c r="J54" s="71">
        <v>2787.4300000000003</v>
      </c>
      <c r="K54" s="71">
        <v>515.42999999999995</v>
      </c>
      <c r="L54" s="71">
        <v>5802.43</v>
      </c>
      <c r="M54" s="71">
        <v>0</v>
      </c>
      <c r="N54" s="71">
        <v>0</v>
      </c>
      <c r="O54" s="71">
        <v>0</v>
      </c>
      <c r="P54" s="64">
        <f t="shared" si="2"/>
        <v>13601.720000000001</v>
      </c>
      <c r="Q54" s="72">
        <f t="shared" si="3"/>
        <v>64431.97</v>
      </c>
      <c r="R54" s="65"/>
      <c r="T54" s="4"/>
      <c r="U54" s="4"/>
      <c r="V54" s="4"/>
      <c r="W54" s="4"/>
      <c r="X54" s="52"/>
      <c r="Y54" s="51"/>
      <c r="Z54" s="51"/>
      <c r="AA54" s="4"/>
      <c r="AB54" s="4"/>
    </row>
    <row r="55" spans="1:28" s="3" customFormat="1" ht="14.25" customHeight="1" x14ac:dyDescent="0.25">
      <c r="A55" s="53"/>
      <c r="B55" s="54" t="s">
        <v>53</v>
      </c>
      <c r="C55" s="61"/>
      <c r="D55" s="61"/>
      <c r="E55" s="61"/>
      <c r="F55" s="61"/>
      <c r="G55" s="61"/>
      <c r="H55" s="57">
        <v>2930.44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64">
        <f t="shared" si="2"/>
        <v>0</v>
      </c>
      <c r="Q55" s="72">
        <f t="shared" si="3"/>
        <v>2930.44</v>
      </c>
      <c r="R55" s="65"/>
      <c r="T55" s="4"/>
      <c r="U55" s="4"/>
      <c r="V55" s="4"/>
      <c r="W55" s="4"/>
      <c r="X55" s="52"/>
      <c r="Y55" s="52"/>
      <c r="Z55" s="52"/>
      <c r="AA55" s="4"/>
      <c r="AB55" s="4"/>
    </row>
    <row r="56" spans="1:28" s="3" customFormat="1" ht="14.25" hidden="1" customHeight="1" x14ac:dyDescent="0.25">
      <c r="A56" s="53"/>
      <c r="B56" s="54" t="s">
        <v>54</v>
      </c>
      <c r="C56" s="61"/>
      <c r="D56" s="61"/>
      <c r="E56" s="61"/>
      <c r="F56" s="61"/>
      <c r="G56" s="61"/>
      <c r="H56" s="57">
        <v>0</v>
      </c>
      <c r="I56" s="71">
        <v>0</v>
      </c>
      <c r="J56" s="70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64">
        <f t="shared" si="2"/>
        <v>0</v>
      </c>
      <c r="Q56" s="72">
        <f t="shared" si="3"/>
        <v>0</v>
      </c>
      <c r="R56" s="65"/>
      <c r="T56" s="4"/>
      <c r="U56" s="4"/>
      <c r="V56" s="4"/>
      <c r="W56" s="4"/>
      <c r="X56" s="52"/>
      <c r="Y56" s="52"/>
      <c r="Z56" s="52"/>
      <c r="AA56" s="4"/>
      <c r="AB56" s="4"/>
    </row>
    <row r="57" spans="1:28" s="3" customFormat="1" ht="14.25" customHeight="1" x14ac:dyDescent="0.25">
      <c r="A57" s="53"/>
      <c r="B57" s="54" t="s">
        <v>55</v>
      </c>
      <c r="C57" s="61"/>
      <c r="D57" s="61"/>
      <c r="E57" s="61"/>
      <c r="F57" s="61"/>
      <c r="G57" s="61"/>
      <c r="H57" s="57">
        <v>0</v>
      </c>
      <c r="I57" s="71">
        <v>0</v>
      </c>
      <c r="J57" s="71">
        <v>0</v>
      </c>
      <c r="K57" s="71">
        <v>0</v>
      </c>
      <c r="L57" s="71">
        <v>4179</v>
      </c>
      <c r="M57" s="71">
        <v>0</v>
      </c>
      <c r="N57" s="71">
        <v>0</v>
      </c>
      <c r="O57" s="71">
        <v>0</v>
      </c>
      <c r="P57" s="64">
        <f t="shared" si="2"/>
        <v>4179</v>
      </c>
      <c r="Q57" s="72">
        <f t="shared" si="3"/>
        <v>4179</v>
      </c>
      <c r="R57" s="65"/>
      <c r="T57" s="4"/>
      <c r="U57" s="4"/>
      <c r="V57" s="4"/>
      <c r="W57" s="4"/>
      <c r="X57" s="52"/>
      <c r="Y57" s="52"/>
      <c r="Z57" s="52"/>
      <c r="AA57" s="4"/>
      <c r="AB57" s="4"/>
    </row>
    <row r="58" spans="1:28" s="3" customFormat="1" ht="14.25" hidden="1" customHeight="1" x14ac:dyDescent="0.25">
      <c r="A58" s="53"/>
      <c r="B58" s="54" t="s">
        <v>56</v>
      </c>
      <c r="C58" s="61"/>
      <c r="D58" s="61"/>
      <c r="E58" s="61"/>
      <c r="F58" s="61"/>
      <c r="G58" s="61"/>
      <c r="H58" s="57">
        <v>0</v>
      </c>
      <c r="I58" s="70">
        <v>0</v>
      </c>
      <c r="J58" s="71">
        <v>0</v>
      </c>
      <c r="K58" s="70">
        <v>0</v>
      </c>
      <c r="L58" s="71">
        <v>0</v>
      </c>
      <c r="M58" s="71">
        <v>0</v>
      </c>
      <c r="N58" s="71">
        <v>0</v>
      </c>
      <c r="O58" s="71">
        <v>0</v>
      </c>
      <c r="P58" s="64">
        <f t="shared" si="2"/>
        <v>0</v>
      </c>
      <c r="Q58" s="72">
        <f t="shared" si="3"/>
        <v>0</v>
      </c>
      <c r="R58" s="65"/>
      <c r="T58" s="4"/>
      <c r="U58" s="4"/>
      <c r="V58" s="4"/>
      <c r="W58" s="4"/>
      <c r="X58" s="52"/>
      <c r="Y58" s="52"/>
      <c r="Z58" s="52"/>
      <c r="AA58" s="4"/>
      <c r="AB58" s="4"/>
    </row>
    <row r="59" spans="1:28" s="3" customFormat="1" ht="13.5" hidden="1" customHeight="1" x14ac:dyDescent="0.25">
      <c r="A59" s="53"/>
      <c r="B59" s="54" t="s">
        <v>57</v>
      </c>
      <c r="C59" s="61"/>
      <c r="D59" s="61"/>
      <c r="E59" s="61"/>
      <c r="F59" s="61"/>
      <c r="G59" s="61"/>
      <c r="H59" s="57">
        <v>0</v>
      </c>
      <c r="I59" s="70">
        <v>0</v>
      </c>
      <c r="J59" s="71">
        <v>0</v>
      </c>
      <c r="K59" s="70">
        <v>0</v>
      </c>
      <c r="L59" s="71">
        <v>0</v>
      </c>
      <c r="M59" s="71">
        <v>0</v>
      </c>
      <c r="N59" s="71">
        <v>0</v>
      </c>
      <c r="O59" s="70">
        <v>0</v>
      </c>
      <c r="P59" s="64">
        <f t="shared" si="2"/>
        <v>0</v>
      </c>
      <c r="Q59" s="72">
        <f t="shared" si="3"/>
        <v>0</v>
      </c>
      <c r="R59" s="65"/>
      <c r="T59" s="4"/>
      <c r="U59" s="4"/>
      <c r="V59" s="4"/>
      <c r="W59" s="4"/>
      <c r="X59" s="52"/>
      <c r="Y59" s="52"/>
      <c r="Z59" s="52"/>
      <c r="AA59" s="4"/>
      <c r="AB59" s="4"/>
    </row>
    <row r="60" spans="1:28" s="3" customFormat="1" ht="14.25" hidden="1" customHeight="1" x14ac:dyDescent="0.25">
      <c r="A60" s="53"/>
      <c r="B60" s="54" t="s">
        <v>58</v>
      </c>
      <c r="C60" s="61"/>
      <c r="D60" s="61"/>
      <c r="E60" s="61"/>
      <c r="F60" s="61"/>
      <c r="G60" s="61"/>
      <c r="H60" s="57">
        <v>0</v>
      </c>
      <c r="I60" s="70">
        <v>0</v>
      </c>
      <c r="J60" s="71">
        <v>0</v>
      </c>
      <c r="K60" s="70">
        <v>0</v>
      </c>
      <c r="L60" s="71">
        <v>0</v>
      </c>
      <c r="M60" s="71">
        <v>0</v>
      </c>
      <c r="N60" s="71">
        <v>0</v>
      </c>
      <c r="O60" s="70">
        <v>0</v>
      </c>
      <c r="P60" s="64">
        <f t="shared" si="2"/>
        <v>0</v>
      </c>
      <c r="Q60" s="72">
        <f t="shared" si="3"/>
        <v>0</v>
      </c>
      <c r="R60" s="65"/>
      <c r="T60" s="4"/>
      <c r="U60" s="4"/>
      <c r="V60" s="4"/>
      <c r="W60" s="4"/>
      <c r="X60" s="52"/>
      <c r="Y60" s="52"/>
      <c r="Z60" s="52"/>
      <c r="AA60" s="4"/>
      <c r="AB60" s="4"/>
    </row>
    <row r="61" spans="1:28" s="3" customFormat="1" ht="14.25" hidden="1" customHeight="1" x14ac:dyDescent="0.25">
      <c r="A61" s="53"/>
      <c r="B61" s="54" t="s">
        <v>59</v>
      </c>
      <c r="C61" s="61"/>
      <c r="D61" s="61"/>
      <c r="E61" s="61"/>
      <c r="F61" s="61"/>
      <c r="G61" s="61"/>
      <c r="H61" s="57">
        <v>0</v>
      </c>
      <c r="I61" s="70">
        <v>0</v>
      </c>
      <c r="J61" s="71">
        <v>0</v>
      </c>
      <c r="K61" s="70">
        <v>0</v>
      </c>
      <c r="L61" s="71">
        <v>0</v>
      </c>
      <c r="M61" s="71">
        <v>0</v>
      </c>
      <c r="N61" s="71">
        <v>0</v>
      </c>
      <c r="O61" s="70">
        <v>0</v>
      </c>
      <c r="P61" s="64">
        <f t="shared" si="2"/>
        <v>0</v>
      </c>
      <c r="Q61" s="72">
        <f t="shared" si="3"/>
        <v>0</v>
      </c>
      <c r="R61" s="65"/>
      <c r="T61" s="4"/>
      <c r="U61" s="4"/>
      <c r="V61" s="4"/>
      <c r="W61" s="4"/>
      <c r="X61" s="52"/>
      <c r="Y61" s="52"/>
      <c r="Z61" s="52"/>
      <c r="AA61" s="4"/>
      <c r="AB61" s="4"/>
    </row>
    <row r="62" spans="1:28" s="3" customFormat="1" ht="14.25" customHeight="1" x14ac:dyDescent="0.25">
      <c r="A62" s="53"/>
      <c r="B62" s="54" t="s">
        <v>60</v>
      </c>
      <c r="C62" s="61"/>
      <c r="D62" s="61"/>
      <c r="E62" s="61"/>
      <c r="F62" s="61"/>
      <c r="G62" s="61"/>
      <c r="H62" s="57">
        <v>129554.82</v>
      </c>
      <c r="I62" s="70">
        <v>0</v>
      </c>
      <c r="J62" s="71">
        <v>5712.2999999999993</v>
      </c>
      <c r="K62" s="70">
        <v>0</v>
      </c>
      <c r="L62" s="71">
        <v>7549.1600000000035</v>
      </c>
      <c r="M62" s="71">
        <v>0</v>
      </c>
      <c r="N62" s="71">
        <v>0</v>
      </c>
      <c r="O62" s="70">
        <v>0</v>
      </c>
      <c r="P62" s="64">
        <f t="shared" si="2"/>
        <v>13261.460000000003</v>
      </c>
      <c r="Q62" s="72">
        <f t="shared" si="3"/>
        <v>142816.28</v>
      </c>
      <c r="R62" s="65"/>
      <c r="T62" s="4"/>
      <c r="U62" s="4"/>
      <c r="V62" s="4"/>
      <c r="W62" s="4"/>
      <c r="X62" s="52"/>
      <c r="Y62" s="52"/>
      <c r="Z62" s="52"/>
      <c r="AA62" s="4"/>
      <c r="AB62" s="4"/>
    </row>
    <row r="63" spans="1:28" s="3" customFormat="1" ht="14.25" customHeight="1" x14ac:dyDescent="0.25">
      <c r="A63" s="53"/>
      <c r="B63" s="54" t="s">
        <v>61</v>
      </c>
      <c r="C63" s="61"/>
      <c r="D63" s="61"/>
      <c r="E63" s="61"/>
      <c r="F63" s="61"/>
      <c r="G63" s="61"/>
      <c r="H63" s="57">
        <v>4384.53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0">
        <v>0</v>
      </c>
      <c r="P63" s="64">
        <f t="shared" si="2"/>
        <v>0</v>
      </c>
      <c r="Q63" s="72">
        <f t="shared" si="3"/>
        <v>4384.53</v>
      </c>
      <c r="R63" s="65"/>
      <c r="T63" s="4"/>
      <c r="U63" s="4"/>
      <c r="V63" s="4"/>
      <c r="W63" s="4"/>
      <c r="X63" s="52"/>
      <c r="Y63" s="52"/>
      <c r="Z63" s="52"/>
      <c r="AA63" s="4"/>
      <c r="AB63" s="4"/>
    </row>
    <row r="64" spans="1:28" s="3" customFormat="1" ht="14.25" customHeight="1" x14ac:dyDescent="0.25">
      <c r="A64" s="53"/>
      <c r="B64" s="54" t="s">
        <v>62</v>
      </c>
      <c r="C64" s="61"/>
      <c r="D64" s="61"/>
      <c r="E64" s="61"/>
      <c r="F64" s="61"/>
      <c r="G64" s="61"/>
      <c r="H64" s="57">
        <v>754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64">
        <f t="shared" si="2"/>
        <v>0</v>
      </c>
      <c r="Q64" s="72">
        <f t="shared" si="3"/>
        <v>754</v>
      </c>
      <c r="R64" s="65"/>
      <c r="S64" s="4"/>
      <c r="T64" s="4"/>
      <c r="U64" s="4"/>
      <c r="V64" s="4"/>
      <c r="W64" s="4"/>
      <c r="X64" s="52"/>
      <c r="Y64" s="52"/>
      <c r="Z64" s="52"/>
      <c r="AA64" s="4"/>
      <c r="AB64" s="4"/>
    </row>
    <row r="65" spans="1:28" s="3" customFormat="1" ht="15.75" x14ac:dyDescent="0.25">
      <c r="A65" s="53"/>
      <c r="B65" s="54" t="s">
        <v>63</v>
      </c>
      <c r="C65" s="61"/>
      <c r="D65" s="61"/>
      <c r="E65" s="61"/>
      <c r="F65" s="61"/>
      <c r="G65" s="61"/>
      <c r="H65" s="57">
        <v>222298.69999999998</v>
      </c>
      <c r="I65" s="71">
        <v>0</v>
      </c>
      <c r="J65" s="71">
        <v>934.52000000000021</v>
      </c>
      <c r="K65" s="71">
        <v>0</v>
      </c>
      <c r="L65" s="71">
        <v>15462.010000000009</v>
      </c>
      <c r="M65" s="71">
        <v>0</v>
      </c>
      <c r="N65" s="71">
        <v>0</v>
      </c>
      <c r="O65" s="71">
        <v>0</v>
      </c>
      <c r="P65" s="64">
        <f t="shared" si="2"/>
        <v>16396.53000000001</v>
      </c>
      <c r="Q65" s="72">
        <f t="shared" si="3"/>
        <v>238695.22999999998</v>
      </c>
      <c r="R65" s="65"/>
      <c r="S65" s="4"/>
      <c r="T65" s="4"/>
      <c r="U65" s="4"/>
      <c r="V65" s="4"/>
      <c r="W65" s="4"/>
      <c r="X65" s="52"/>
      <c r="Y65" s="52"/>
      <c r="Z65" s="52"/>
      <c r="AA65" s="4"/>
      <c r="AB65" s="4"/>
    </row>
    <row r="66" spans="1:28" s="3" customFormat="1" ht="15.75" x14ac:dyDescent="0.25">
      <c r="A66" s="53"/>
      <c r="B66" s="54" t="s">
        <v>64</v>
      </c>
      <c r="C66" s="61"/>
      <c r="D66" s="61"/>
      <c r="E66" s="61"/>
      <c r="F66" s="61"/>
      <c r="G66" s="61"/>
      <c r="H66" s="57">
        <v>7013.92</v>
      </c>
      <c r="I66" s="71">
        <v>0</v>
      </c>
      <c r="J66" s="71">
        <v>0</v>
      </c>
      <c r="K66" s="71">
        <v>0</v>
      </c>
      <c r="L66" s="71">
        <v>1517.2800000000007</v>
      </c>
      <c r="M66" s="71">
        <v>0</v>
      </c>
      <c r="N66" s="71">
        <v>0</v>
      </c>
      <c r="O66" s="71">
        <v>0</v>
      </c>
      <c r="P66" s="64">
        <f t="shared" si="2"/>
        <v>1517.2800000000007</v>
      </c>
      <c r="Q66" s="72">
        <f t="shared" si="3"/>
        <v>8531.2000000000007</v>
      </c>
      <c r="R66" s="65"/>
      <c r="S66" s="4"/>
      <c r="T66" s="4"/>
      <c r="U66" s="4"/>
      <c r="V66" s="4"/>
      <c r="W66" s="4"/>
      <c r="X66" s="52"/>
      <c r="Y66" s="52"/>
      <c r="Z66" s="52"/>
      <c r="AA66" s="4"/>
      <c r="AB66" s="4"/>
    </row>
    <row r="67" spans="1:28" s="3" customFormat="1" ht="15.75" x14ac:dyDescent="0.25">
      <c r="A67" s="53"/>
      <c r="B67" s="54" t="s">
        <v>65</v>
      </c>
      <c r="C67" s="61"/>
      <c r="D67" s="61"/>
      <c r="E67" s="61"/>
      <c r="F67" s="61"/>
      <c r="G67" s="61"/>
      <c r="H67" s="57">
        <v>21152.16</v>
      </c>
      <c r="I67" s="71">
        <v>0</v>
      </c>
      <c r="J67" s="71">
        <v>4043.0600000000013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64">
        <f t="shared" si="2"/>
        <v>4043.0600000000013</v>
      </c>
      <c r="Q67" s="72">
        <f t="shared" si="3"/>
        <v>25195.22</v>
      </c>
      <c r="R67" s="65"/>
      <c r="S67" s="4"/>
      <c r="T67" s="4"/>
      <c r="U67" s="4"/>
      <c r="V67" s="4"/>
      <c r="W67" s="4"/>
      <c r="X67" s="52"/>
      <c r="Y67" s="52"/>
      <c r="Z67" s="52"/>
      <c r="AA67" s="4"/>
      <c r="AB67" s="4"/>
    </row>
    <row r="68" spans="1:28" s="3" customFormat="1" ht="12.75" hidden="1" customHeight="1" x14ac:dyDescent="0.25">
      <c r="A68" s="53"/>
      <c r="B68" s="54" t="s">
        <v>66</v>
      </c>
      <c r="C68" s="61"/>
      <c r="D68" s="61"/>
      <c r="E68" s="61"/>
      <c r="F68" s="61"/>
      <c r="G68" s="61"/>
      <c r="H68" s="57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64">
        <f t="shared" si="2"/>
        <v>0</v>
      </c>
      <c r="Q68" s="72">
        <f t="shared" si="3"/>
        <v>0</v>
      </c>
      <c r="R68" s="65"/>
      <c r="S68" s="4"/>
      <c r="T68" s="4"/>
      <c r="U68" s="4"/>
      <c r="V68" s="4"/>
      <c r="W68" s="4"/>
      <c r="X68" s="52"/>
      <c r="Y68" s="52"/>
      <c r="Z68" s="52"/>
      <c r="AA68" s="4"/>
      <c r="AB68" s="4"/>
    </row>
    <row r="69" spans="1:28" s="3" customFormat="1" ht="12.75" hidden="1" customHeight="1" x14ac:dyDescent="0.25">
      <c r="A69" s="53"/>
      <c r="B69" s="54" t="s">
        <v>67</v>
      </c>
      <c r="C69" s="61"/>
      <c r="D69" s="61"/>
      <c r="E69" s="61"/>
      <c r="F69" s="61"/>
      <c r="G69" s="61"/>
      <c r="H69" s="57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64">
        <f t="shared" si="2"/>
        <v>0</v>
      </c>
      <c r="Q69" s="72">
        <f t="shared" si="3"/>
        <v>0</v>
      </c>
      <c r="R69" s="65"/>
      <c r="S69" s="4"/>
      <c r="T69" s="4"/>
      <c r="U69" s="4"/>
      <c r="V69" s="4"/>
      <c r="W69" s="4"/>
      <c r="X69" s="52"/>
      <c r="Y69" s="52"/>
      <c r="Z69" s="52"/>
      <c r="AA69" s="4"/>
      <c r="AB69" s="4"/>
    </row>
    <row r="70" spans="1:28" s="3" customFormat="1" ht="15.75" x14ac:dyDescent="0.25">
      <c r="A70" s="53"/>
      <c r="B70" s="54" t="s">
        <v>68</v>
      </c>
      <c r="C70" s="61"/>
      <c r="D70" s="61"/>
      <c r="E70" s="61"/>
      <c r="F70" s="61"/>
      <c r="G70" s="61"/>
      <c r="H70" s="57">
        <v>163445.04999999999</v>
      </c>
      <c r="I70" s="71">
        <v>0</v>
      </c>
      <c r="J70" s="71">
        <v>7467.52</v>
      </c>
      <c r="K70" s="71">
        <v>0</v>
      </c>
      <c r="L70" s="71">
        <v>21491.410000000003</v>
      </c>
      <c r="M70" s="71">
        <v>0</v>
      </c>
      <c r="N70" s="71">
        <v>0</v>
      </c>
      <c r="O70" s="71">
        <v>0</v>
      </c>
      <c r="P70" s="64">
        <f t="shared" si="2"/>
        <v>28958.930000000004</v>
      </c>
      <c r="Q70" s="72">
        <f t="shared" si="3"/>
        <v>192403.97999999998</v>
      </c>
      <c r="R70" s="65"/>
      <c r="S70" s="4"/>
      <c r="T70" s="4"/>
      <c r="U70" s="4"/>
      <c r="V70" s="4"/>
      <c r="W70" s="4"/>
      <c r="X70" s="52"/>
      <c r="Y70" s="52"/>
      <c r="Z70" s="52"/>
      <c r="AA70" s="4"/>
      <c r="AB70" s="4"/>
    </row>
    <row r="71" spans="1:28" s="3" customFormat="1" ht="15.75" x14ac:dyDescent="0.25">
      <c r="A71" s="53"/>
      <c r="B71" s="54" t="s">
        <v>69</v>
      </c>
      <c r="C71" s="61"/>
      <c r="D71" s="61"/>
      <c r="E71" s="61"/>
      <c r="F71" s="61"/>
      <c r="G71" s="61"/>
      <c r="H71" s="57">
        <v>27077.879999999997</v>
      </c>
      <c r="I71" s="71">
        <v>0</v>
      </c>
      <c r="J71" s="71">
        <v>23240.6</v>
      </c>
      <c r="K71" s="71">
        <v>0</v>
      </c>
      <c r="L71" s="71">
        <v>0</v>
      </c>
      <c r="M71" s="71">
        <v>0</v>
      </c>
      <c r="N71" s="71">
        <v>0</v>
      </c>
      <c r="O71" s="71">
        <v>6438</v>
      </c>
      <c r="P71" s="64">
        <f t="shared" si="2"/>
        <v>29678.6</v>
      </c>
      <c r="Q71" s="72">
        <f t="shared" si="3"/>
        <v>56756.479999999996</v>
      </c>
      <c r="R71" s="65"/>
      <c r="S71" s="4"/>
      <c r="T71" s="4"/>
      <c r="U71" s="4"/>
      <c r="V71" s="4"/>
      <c r="W71" s="4"/>
      <c r="X71" s="52"/>
      <c r="Y71" s="52"/>
      <c r="Z71" s="52"/>
      <c r="AA71" s="4"/>
      <c r="AB71" s="4"/>
    </row>
    <row r="72" spans="1:28" s="3" customFormat="1" ht="15.75" x14ac:dyDescent="0.25">
      <c r="A72" s="53"/>
      <c r="B72" s="54" t="s">
        <v>70</v>
      </c>
      <c r="C72" s="61"/>
      <c r="D72" s="61"/>
      <c r="E72" s="61"/>
      <c r="F72" s="61"/>
      <c r="G72" s="61"/>
      <c r="H72" s="57">
        <v>1070.23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64">
        <f t="shared" si="2"/>
        <v>0</v>
      </c>
      <c r="Q72" s="72">
        <f t="shared" si="3"/>
        <v>1070.23</v>
      </c>
      <c r="R72" s="65"/>
      <c r="S72" s="4"/>
      <c r="T72" s="4"/>
      <c r="U72" s="4"/>
      <c r="V72" s="4"/>
      <c r="W72" s="4"/>
      <c r="X72" s="52"/>
      <c r="Y72" s="52"/>
      <c r="Z72" s="52"/>
      <c r="AA72" s="4"/>
      <c r="AB72" s="4"/>
    </row>
    <row r="73" spans="1:28" s="3" customFormat="1" ht="15.75" x14ac:dyDescent="0.25">
      <c r="A73" s="53"/>
      <c r="B73" s="54" t="s">
        <v>71</v>
      </c>
      <c r="C73" s="61"/>
      <c r="D73" s="61"/>
      <c r="E73" s="61"/>
      <c r="F73" s="61"/>
      <c r="G73" s="61"/>
      <c r="H73" s="57">
        <v>5488.03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64">
        <f t="shared" si="2"/>
        <v>0</v>
      </c>
      <c r="Q73" s="72">
        <f t="shared" si="3"/>
        <v>5488.03</v>
      </c>
      <c r="R73" s="65"/>
      <c r="S73" s="4"/>
      <c r="T73" s="4"/>
      <c r="U73" s="4"/>
      <c r="V73" s="4"/>
      <c r="W73" s="4"/>
      <c r="X73" s="52"/>
      <c r="Y73" s="52"/>
      <c r="Z73" s="52"/>
      <c r="AA73" s="4"/>
      <c r="AB73" s="4"/>
    </row>
    <row r="74" spans="1:28" s="3" customFormat="1" ht="12.75" hidden="1" customHeight="1" x14ac:dyDescent="0.25">
      <c r="A74" s="53"/>
      <c r="B74" s="54" t="s">
        <v>72</v>
      </c>
      <c r="C74" s="61"/>
      <c r="D74" s="61"/>
      <c r="E74" s="61"/>
      <c r="F74" s="61"/>
      <c r="G74" s="61"/>
      <c r="H74" s="57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64">
        <f t="shared" si="2"/>
        <v>0</v>
      </c>
      <c r="Q74" s="72">
        <f t="shared" si="3"/>
        <v>0</v>
      </c>
      <c r="R74" s="65"/>
      <c r="S74" s="4"/>
      <c r="T74" s="4"/>
      <c r="U74" s="4"/>
      <c r="V74" s="4"/>
      <c r="W74" s="4"/>
      <c r="X74" s="52"/>
      <c r="Y74" s="52"/>
      <c r="Z74" s="52"/>
      <c r="AA74" s="4"/>
      <c r="AB74" s="4"/>
    </row>
    <row r="75" spans="1:28" s="3" customFormat="1" ht="15.75" x14ac:dyDescent="0.25">
      <c r="A75" s="53"/>
      <c r="B75" s="54" t="s">
        <v>73</v>
      </c>
      <c r="C75" s="61"/>
      <c r="D75" s="61"/>
      <c r="E75" s="61"/>
      <c r="F75" s="61"/>
      <c r="G75" s="61"/>
      <c r="H75" s="57">
        <v>3097.5099999999989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64">
        <f t="shared" si="2"/>
        <v>0</v>
      </c>
      <c r="Q75" s="72">
        <f t="shared" si="3"/>
        <v>3097.5099999999989</v>
      </c>
      <c r="R75" s="65"/>
      <c r="S75" s="4"/>
      <c r="T75" s="4"/>
      <c r="U75" s="4"/>
      <c r="V75" s="4"/>
      <c r="W75" s="4"/>
      <c r="X75" s="52"/>
      <c r="Y75" s="52"/>
      <c r="Z75" s="52"/>
      <c r="AA75" s="4"/>
      <c r="AB75" s="4"/>
    </row>
    <row r="76" spans="1:28" s="3" customFormat="1" ht="15.75" x14ac:dyDescent="0.25">
      <c r="A76" s="53"/>
      <c r="B76" s="54" t="s">
        <v>74</v>
      </c>
      <c r="C76" s="61"/>
      <c r="D76" s="61"/>
      <c r="E76" s="61"/>
      <c r="F76" s="61"/>
      <c r="G76" s="61"/>
      <c r="H76" s="57">
        <v>2456.7399999999998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64">
        <f t="shared" si="2"/>
        <v>0</v>
      </c>
      <c r="Q76" s="72">
        <f t="shared" si="3"/>
        <v>2456.7399999999998</v>
      </c>
      <c r="R76" s="65"/>
      <c r="S76" s="4"/>
      <c r="T76" s="4"/>
      <c r="U76" s="4"/>
      <c r="V76" s="4"/>
      <c r="W76" s="4"/>
      <c r="X76" s="52"/>
      <c r="Y76" s="52"/>
      <c r="Z76" s="52"/>
      <c r="AA76" s="4"/>
      <c r="AB76" s="4"/>
    </row>
    <row r="77" spans="1:28" s="3" customFormat="1" ht="15.75" x14ac:dyDescent="0.25">
      <c r="A77" s="53"/>
      <c r="B77" s="54" t="s">
        <v>75</v>
      </c>
      <c r="C77" s="61"/>
      <c r="D77" s="61"/>
      <c r="E77" s="61"/>
      <c r="F77" s="61"/>
      <c r="G77" s="61"/>
      <c r="H77" s="57">
        <v>703.29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64">
        <f t="shared" si="2"/>
        <v>0</v>
      </c>
      <c r="Q77" s="72">
        <f t="shared" si="3"/>
        <v>703.29</v>
      </c>
      <c r="R77" s="65"/>
      <c r="S77" s="4"/>
      <c r="T77" s="4"/>
      <c r="U77" s="4"/>
      <c r="V77" s="4"/>
      <c r="W77" s="4"/>
      <c r="X77" s="52"/>
      <c r="Y77" s="52"/>
      <c r="Z77" s="52"/>
      <c r="AA77" s="4"/>
      <c r="AB77" s="4"/>
    </row>
    <row r="78" spans="1:28" s="3" customFormat="1" ht="15.75" x14ac:dyDescent="0.25">
      <c r="A78" s="53"/>
      <c r="B78" s="54" t="s">
        <v>76</v>
      </c>
      <c r="C78" s="61"/>
      <c r="D78" s="61"/>
      <c r="E78" s="61"/>
      <c r="F78" s="61"/>
      <c r="G78" s="61"/>
      <c r="H78" s="57">
        <v>20717.62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64">
        <f t="shared" si="2"/>
        <v>0</v>
      </c>
      <c r="Q78" s="72">
        <f t="shared" si="3"/>
        <v>20717.62</v>
      </c>
      <c r="R78" s="65"/>
      <c r="S78" s="4"/>
      <c r="T78" s="4"/>
      <c r="U78" s="4"/>
      <c r="V78" s="4"/>
      <c r="W78" s="4"/>
      <c r="X78" s="52"/>
      <c r="Y78" s="52"/>
      <c r="Z78" s="52"/>
      <c r="AA78" s="4"/>
      <c r="AB78" s="4"/>
    </row>
    <row r="79" spans="1:28" s="3" customFormat="1" ht="12.75" hidden="1" customHeight="1" x14ac:dyDescent="0.25">
      <c r="A79" s="53"/>
      <c r="B79" s="54" t="s">
        <v>77</v>
      </c>
      <c r="C79" s="61"/>
      <c r="D79" s="61"/>
      <c r="E79" s="61"/>
      <c r="F79" s="61"/>
      <c r="G79" s="61"/>
      <c r="H79" s="57">
        <v>0</v>
      </c>
      <c r="I79" s="71">
        <v>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  <c r="O79" s="71">
        <v>0</v>
      </c>
      <c r="P79" s="64">
        <f t="shared" si="2"/>
        <v>0</v>
      </c>
      <c r="Q79" s="72">
        <f t="shared" si="3"/>
        <v>0</v>
      </c>
      <c r="R79" s="65"/>
      <c r="S79" s="4"/>
      <c r="T79" s="4"/>
      <c r="U79" s="4"/>
      <c r="V79" s="4"/>
      <c r="W79" s="4"/>
      <c r="X79" s="52"/>
      <c r="Y79" s="52"/>
      <c r="Z79" s="52"/>
      <c r="AA79" s="4"/>
      <c r="AB79" s="4"/>
    </row>
    <row r="80" spans="1:28" s="3" customFormat="1" ht="15.75" x14ac:dyDescent="0.25">
      <c r="A80" s="53"/>
      <c r="B80" s="54" t="s">
        <v>78</v>
      </c>
      <c r="C80" s="61"/>
      <c r="D80" s="61"/>
      <c r="E80" s="61"/>
      <c r="F80" s="61"/>
      <c r="G80" s="61"/>
      <c r="H80" s="57">
        <v>3399.98</v>
      </c>
      <c r="I80" s="71">
        <v>0</v>
      </c>
      <c r="J80" s="71">
        <v>2175</v>
      </c>
      <c r="K80" s="71">
        <v>0</v>
      </c>
      <c r="L80" s="71">
        <v>4186.9899999999989</v>
      </c>
      <c r="M80" s="71">
        <v>0</v>
      </c>
      <c r="N80" s="71">
        <v>0</v>
      </c>
      <c r="O80" s="71">
        <v>0</v>
      </c>
      <c r="P80" s="64">
        <f t="shared" si="2"/>
        <v>6361.9899999999989</v>
      </c>
      <c r="Q80" s="72">
        <f t="shared" si="3"/>
        <v>9761.9699999999993</v>
      </c>
      <c r="R80" s="65"/>
      <c r="S80" s="4"/>
      <c r="T80" s="4"/>
      <c r="U80" s="4"/>
      <c r="V80" s="4"/>
      <c r="W80" s="4"/>
      <c r="X80" s="52"/>
      <c r="Y80" s="52"/>
      <c r="Z80" s="52"/>
      <c r="AA80" s="4"/>
      <c r="AB80" s="4"/>
    </row>
    <row r="81" spans="1:28" s="3" customFormat="1" ht="15.75" hidden="1" x14ac:dyDescent="0.25">
      <c r="A81" s="53"/>
      <c r="B81" s="54" t="s">
        <v>79</v>
      </c>
      <c r="C81" s="61"/>
      <c r="D81" s="61"/>
      <c r="E81" s="61"/>
      <c r="F81" s="61"/>
      <c r="G81" s="61"/>
      <c r="H81" s="57">
        <v>0</v>
      </c>
      <c r="I81" s="71">
        <v>0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1">
        <v>0</v>
      </c>
      <c r="P81" s="64">
        <f t="shared" si="2"/>
        <v>0</v>
      </c>
      <c r="Q81" s="72">
        <f t="shared" si="3"/>
        <v>0</v>
      </c>
      <c r="R81" s="65"/>
      <c r="S81" s="4"/>
      <c r="T81" s="4"/>
      <c r="U81" s="4"/>
      <c r="V81" s="4"/>
      <c r="W81" s="4"/>
      <c r="X81" s="52"/>
      <c r="Y81" s="52"/>
      <c r="Z81" s="52"/>
      <c r="AA81" s="4"/>
      <c r="AB81" s="4"/>
    </row>
    <row r="82" spans="1:28" s="3" customFormat="1" ht="15.75" x14ac:dyDescent="0.25">
      <c r="A82" s="53"/>
      <c r="B82" s="54" t="s">
        <v>80</v>
      </c>
      <c r="C82" s="61"/>
      <c r="D82" s="61"/>
      <c r="E82" s="61"/>
      <c r="F82" s="61"/>
      <c r="G82" s="61"/>
      <c r="H82" s="57">
        <v>61603.680000000008</v>
      </c>
      <c r="I82" s="71">
        <v>0</v>
      </c>
      <c r="J82" s="71">
        <v>0</v>
      </c>
      <c r="K82" s="71">
        <v>43319.88</v>
      </c>
      <c r="L82" s="71">
        <v>108493.53</v>
      </c>
      <c r="M82" s="71">
        <v>0</v>
      </c>
      <c r="N82" s="71">
        <v>0</v>
      </c>
      <c r="O82" s="71">
        <v>0</v>
      </c>
      <c r="P82" s="64">
        <f t="shared" si="2"/>
        <v>151813.41</v>
      </c>
      <c r="Q82" s="72">
        <f t="shared" si="3"/>
        <v>213417.09000000003</v>
      </c>
      <c r="R82" s="65"/>
      <c r="S82" s="4"/>
      <c r="T82" s="4"/>
      <c r="U82" s="4"/>
      <c r="V82" s="4"/>
      <c r="W82" s="4"/>
      <c r="X82" s="52"/>
      <c r="Y82" s="52"/>
      <c r="Z82" s="52"/>
      <c r="AA82" s="4"/>
      <c r="AB82" s="4"/>
    </row>
    <row r="83" spans="1:28" s="3" customFormat="1" ht="15.75" x14ac:dyDescent="0.25">
      <c r="A83" s="53"/>
      <c r="B83" s="54"/>
      <c r="C83" s="61"/>
      <c r="D83" s="61"/>
      <c r="E83" s="61"/>
      <c r="F83" s="61"/>
      <c r="G83" s="61"/>
      <c r="H83" s="57"/>
      <c r="I83" s="57"/>
      <c r="J83" s="57"/>
      <c r="K83" s="57"/>
      <c r="L83" s="57"/>
      <c r="M83" s="57"/>
      <c r="N83" s="57"/>
      <c r="O83" s="57"/>
      <c r="P83" s="57"/>
      <c r="Q83" s="72"/>
      <c r="R83" s="65"/>
      <c r="S83" s="4"/>
      <c r="T83" s="4"/>
      <c r="U83" s="4"/>
      <c r="V83" s="4"/>
      <c r="W83" s="4"/>
      <c r="X83" s="52"/>
      <c r="Y83" s="52"/>
      <c r="Z83" s="52"/>
      <c r="AA83" s="4"/>
      <c r="AB83" s="4"/>
    </row>
    <row r="84" spans="1:28" s="51" customFormat="1" ht="15.75" x14ac:dyDescent="0.25">
      <c r="A84" s="59"/>
      <c r="B84" s="60" t="s">
        <v>81</v>
      </c>
      <c r="C84" s="61">
        <f>+'[1]Edo. Pptal.'!E25</f>
        <v>22098692.710000001</v>
      </c>
      <c r="D84" s="61"/>
      <c r="E84" s="61">
        <f>SUM(C84:D84)</f>
        <v>22098692.710000001</v>
      </c>
      <c r="F84" s="61">
        <v>1156199.9700000002</v>
      </c>
      <c r="G84" s="61"/>
      <c r="H84" s="61">
        <v>13762899.34</v>
      </c>
      <c r="I84" s="61"/>
      <c r="J84" s="61"/>
      <c r="K84" s="61"/>
      <c r="L84" s="61"/>
      <c r="M84" s="61"/>
      <c r="N84" s="61"/>
      <c r="O84" s="61"/>
      <c r="P84" s="61">
        <f>SUM(P85:P135)</f>
        <v>1218631.7500000007</v>
      </c>
      <c r="Q84" s="61">
        <f t="shared" ref="Q84:Q91" si="4">P84+H84</f>
        <v>14981531.09</v>
      </c>
      <c r="R84" s="62">
        <f>C84+F84-Q84</f>
        <v>8273361.5899999999</v>
      </c>
      <c r="S84" s="73"/>
      <c r="T84" s="68"/>
      <c r="U84" s="52"/>
      <c r="V84" s="52"/>
      <c r="W84" s="52"/>
      <c r="X84" s="52"/>
      <c r="Y84" s="52"/>
      <c r="Z84" s="52"/>
      <c r="AA84" s="52"/>
      <c r="AB84" s="52"/>
    </row>
    <row r="85" spans="1:28" s="3" customFormat="1" ht="15.75" x14ac:dyDescent="0.25">
      <c r="A85" s="53"/>
      <c r="B85" s="54" t="s">
        <v>82</v>
      </c>
      <c r="C85" s="61"/>
      <c r="D85" s="61"/>
      <c r="E85" s="61"/>
      <c r="F85" s="61"/>
      <c r="G85" s="61"/>
      <c r="H85" s="57">
        <v>1593930</v>
      </c>
      <c r="I85" s="71">
        <v>0</v>
      </c>
      <c r="J85" s="71">
        <v>26368</v>
      </c>
      <c r="K85" s="71">
        <v>0</v>
      </c>
      <c r="L85" s="71">
        <v>222816</v>
      </c>
      <c r="M85" s="71">
        <v>0</v>
      </c>
      <c r="N85" s="71">
        <v>0</v>
      </c>
      <c r="O85" s="71">
        <v>0</v>
      </c>
      <c r="P85" s="64">
        <f>SUM(I85:O85)</f>
        <v>249184</v>
      </c>
      <c r="Q85" s="72">
        <f t="shared" si="4"/>
        <v>1843114</v>
      </c>
      <c r="R85" s="65"/>
      <c r="S85" s="4"/>
      <c r="T85" s="4"/>
      <c r="U85" s="4"/>
      <c r="V85" s="4"/>
      <c r="W85" s="4"/>
      <c r="X85" s="52"/>
      <c r="Y85" s="52"/>
      <c r="Z85" s="52"/>
      <c r="AA85" s="4"/>
      <c r="AB85" s="4"/>
    </row>
    <row r="86" spans="1:28" s="3" customFormat="1" ht="15.75" x14ac:dyDescent="0.25">
      <c r="A86" s="53"/>
      <c r="B86" s="54" t="s">
        <v>83</v>
      </c>
      <c r="C86" s="61"/>
      <c r="D86" s="61"/>
      <c r="E86" s="61"/>
      <c r="F86" s="61"/>
      <c r="G86" s="61"/>
      <c r="H86" s="57">
        <v>145745.56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64">
        <f t="shared" ref="P86:P135" si="5">SUM(I86:O86)</f>
        <v>0</v>
      </c>
      <c r="Q86" s="72">
        <f t="shared" si="4"/>
        <v>145745.56</v>
      </c>
      <c r="R86" s="65"/>
      <c r="S86" s="4"/>
      <c r="T86" s="4"/>
      <c r="U86" s="4"/>
      <c r="V86" s="4"/>
      <c r="W86" s="4"/>
      <c r="X86" s="52"/>
      <c r="Y86" s="52"/>
      <c r="Z86" s="52"/>
      <c r="AA86" s="4"/>
      <c r="AB86" s="4"/>
    </row>
    <row r="87" spans="1:28" s="3" customFormat="1" ht="15.75" x14ac:dyDescent="0.25">
      <c r="A87" s="53"/>
      <c r="B87" s="54" t="s">
        <v>84</v>
      </c>
      <c r="C87" s="61"/>
      <c r="D87" s="61"/>
      <c r="E87" s="61"/>
      <c r="F87" s="61"/>
      <c r="G87" s="61"/>
      <c r="H87" s="57">
        <v>965</v>
      </c>
      <c r="I87" s="71">
        <v>0</v>
      </c>
      <c r="J87" s="71">
        <v>1403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64">
        <f t="shared" si="5"/>
        <v>1403</v>
      </c>
      <c r="Q87" s="72">
        <f t="shared" si="4"/>
        <v>2368</v>
      </c>
      <c r="R87" s="65"/>
      <c r="S87" s="4"/>
      <c r="T87" s="4"/>
      <c r="U87" s="4"/>
      <c r="V87" s="4"/>
      <c r="W87" s="4"/>
      <c r="X87" s="52"/>
      <c r="Y87" s="52"/>
      <c r="Z87" s="52"/>
      <c r="AA87" s="4"/>
      <c r="AB87" s="4"/>
    </row>
    <row r="88" spans="1:28" s="3" customFormat="1" ht="15.75" x14ac:dyDescent="0.25">
      <c r="A88" s="53"/>
      <c r="B88" s="54" t="s">
        <v>85</v>
      </c>
      <c r="C88" s="61"/>
      <c r="D88" s="61"/>
      <c r="E88" s="61"/>
      <c r="F88" s="61"/>
      <c r="G88" s="61"/>
      <c r="H88" s="57">
        <v>61897.120000000003</v>
      </c>
      <c r="I88" s="71">
        <v>0</v>
      </c>
      <c r="J88" s="71">
        <v>0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64">
        <f t="shared" si="5"/>
        <v>0</v>
      </c>
      <c r="Q88" s="72">
        <f t="shared" si="4"/>
        <v>61897.120000000003</v>
      </c>
      <c r="R88" s="65"/>
      <c r="S88" s="67" t="e">
        <f>+Q84+#REF!</f>
        <v>#REF!</v>
      </c>
      <c r="T88" s="4"/>
      <c r="U88" s="4"/>
      <c r="V88" s="4"/>
      <c r="W88" s="4"/>
      <c r="X88" s="52"/>
      <c r="Y88" s="52"/>
      <c r="Z88" s="52"/>
      <c r="AA88" s="4"/>
      <c r="AB88" s="4"/>
    </row>
    <row r="89" spans="1:28" s="3" customFormat="1" ht="15.75" x14ac:dyDescent="0.25">
      <c r="A89" s="53"/>
      <c r="B89" s="54" t="s">
        <v>86</v>
      </c>
      <c r="C89" s="61"/>
      <c r="D89" s="61"/>
      <c r="E89" s="61"/>
      <c r="F89" s="61"/>
      <c r="G89" s="61"/>
      <c r="H89" s="57">
        <v>8810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64">
        <f t="shared" si="5"/>
        <v>0</v>
      </c>
      <c r="Q89" s="72">
        <f t="shared" si="4"/>
        <v>8810</v>
      </c>
      <c r="R89" s="65"/>
      <c r="S89" s="4"/>
      <c r="T89" s="4"/>
      <c r="U89" s="4"/>
      <c r="V89" s="4"/>
      <c r="W89" s="4"/>
      <c r="X89" s="52"/>
      <c r="Y89" s="52"/>
      <c r="Z89" s="52"/>
      <c r="AA89" s="4"/>
      <c r="AB89" s="4"/>
    </row>
    <row r="90" spans="1:28" s="3" customFormat="1" ht="15.75" x14ac:dyDescent="0.25">
      <c r="A90" s="53"/>
      <c r="B90" s="54" t="s">
        <v>87</v>
      </c>
      <c r="C90" s="61"/>
      <c r="D90" s="61"/>
      <c r="E90" s="61"/>
      <c r="F90" s="61"/>
      <c r="G90" s="61"/>
      <c r="H90" s="57">
        <v>6862.09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64">
        <f t="shared" si="5"/>
        <v>0</v>
      </c>
      <c r="Q90" s="72">
        <f t="shared" si="4"/>
        <v>6862.09</v>
      </c>
      <c r="R90" s="65"/>
      <c r="S90" s="4"/>
      <c r="T90" s="4"/>
      <c r="U90" s="4"/>
      <c r="V90" s="4"/>
      <c r="W90" s="4"/>
      <c r="X90" s="52"/>
      <c r="Y90" s="52"/>
      <c r="Z90" s="52"/>
      <c r="AA90" s="4"/>
      <c r="AB90" s="4"/>
    </row>
    <row r="91" spans="1:28" s="3" customFormat="1" ht="15.75" x14ac:dyDescent="0.25">
      <c r="A91" s="53"/>
      <c r="B91" s="54" t="s">
        <v>88</v>
      </c>
      <c r="C91" s="61"/>
      <c r="D91" s="61"/>
      <c r="E91" s="61"/>
      <c r="F91" s="61"/>
      <c r="G91" s="61"/>
      <c r="H91" s="57">
        <v>364283.06</v>
      </c>
      <c r="I91" s="71">
        <v>0</v>
      </c>
      <c r="J91" s="71">
        <v>4988</v>
      </c>
      <c r="K91" s="71">
        <v>0</v>
      </c>
      <c r="L91" s="71">
        <v>47328</v>
      </c>
      <c r="M91" s="71">
        <v>0</v>
      </c>
      <c r="N91" s="71">
        <v>0</v>
      </c>
      <c r="O91" s="71">
        <v>0</v>
      </c>
      <c r="P91" s="64">
        <f>SUM(I91:O91)</f>
        <v>52316</v>
      </c>
      <c r="Q91" s="72">
        <f t="shared" si="4"/>
        <v>416599.06</v>
      </c>
      <c r="R91" s="65"/>
      <c r="S91" s="4"/>
      <c r="T91" s="4"/>
      <c r="U91" s="4"/>
      <c r="V91" s="4"/>
      <c r="W91" s="4"/>
      <c r="X91" s="52"/>
      <c r="Y91" s="52"/>
      <c r="Z91" s="52"/>
      <c r="AA91" s="4"/>
      <c r="AB91" s="4"/>
    </row>
    <row r="92" spans="1:28" s="3" customFormat="1" ht="15.75" hidden="1" x14ac:dyDescent="0.25">
      <c r="A92" s="53"/>
      <c r="B92" s="54" t="s">
        <v>89</v>
      </c>
      <c r="C92" s="61"/>
      <c r="D92" s="61"/>
      <c r="E92" s="61"/>
      <c r="F92" s="61"/>
      <c r="G92" s="61"/>
      <c r="H92" s="57">
        <v>0</v>
      </c>
      <c r="I92" s="71">
        <v>0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64">
        <f t="shared" si="5"/>
        <v>0</v>
      </c>
      <c r="Q92" s="72">
        <f>P92+H92</f>
        <v>0</v>
      </c>
      <c r="R92" s="65"/>
      <c r="S92" s="4"/>
      <c r="T92" s="4"/>
      <c r="U92" s="4"/>
      <c r="V92" s="4"/>
      <c r="W92" s="4"/>
      <c r="X92" s="52"/>
      <c r="Y92" s="52"/>
      <c r="Z92" s="52"/>
      <c r="AA92" s="4"/>
      <c r="AB92" s="4"/>
    </row>
    <row r="93" spans="1:28" s="3" customFormat="1" ht="15.75" hidden="1" x14ac:dyDescent="0.25">
      <c r="A93" s="53"/>
      <c r="B93" s="54" t="s">
        <v>90</v>
      </c>
      <c r="C93" s="61"/>
      <c r="D93" s="61"/>
      <c r="E93" s="61"/>
      <c r="F93" s="61"/>
      <c r="G93" s="61"/>
      <c r="H93" s="57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0</v>
      </c>
      <c r="P93" s="64">
        <f t="shared" si="5"/>
        <v>0</v>
      </c>
      <c r="Q93" s="72">
        <f>P93+H93</f>
        <v>0</v>
      </c>
      <c r="R93" s="65"/>
      <c r="S93" s="4"/>
      <c r="T93" s="4"/>
      <c r="U93" s="4"/>
      <c r="V93" s="4"/>
      <c r="W93" s="4"/>
      <c r="X93" s="52"/>
      <c r="Y93" s="52"/>
      <c r="Z93" s="52"/>
      <c r="AA93" s="4"/>
      <c r="AB93" s="4"/>
    </row>
    <row r="94" spans="1:28" s="3" customFormat="1" ht="15.75" x14ac:dyDescent="0.25">
      <c r="A94" s="53"/>
      <c r="B94" s="54" t="s">
        <v>91</v>
      </c>
      <c r="C94" s="61"/>
      <c r="D94" s="61"/>
      <c r="E94" s="61"/>
      <c r="F94" s="61"/>
      <c r="G94" s="61"/>
      <c r="H94" s="57">
        <v>272566.7</v>
      </c>
      <c r="I94" s="71">
        <v>0</v>
      </c>
      <c r="J94" s="71">
        <v>0</v>
      </c>
      <c r="K94" s="71">
        <v>63618</v>
      </c>
      <c r="L94" s="71">
        <v>0</v>
      </c>
      <c r="M94" s="71">
        <v>0</v>
      </c>
      <c r="N94" s="71">
        <v>0</v>
      </c>
      <c r="O94" s="71">
        <v>0</v>
      </c>
      <c r="P94" s="64">
        <f t="shared" si="5"/>
        <v>63618</v>
      </c>
      <c r="Q94" s="72">
        <f t="shared" ref="Q94:Q135" si="6">P94+H94</f>
        <v>336184.7</v>
      </c>
      <c r="R94" s="65"/>
      <c r="S94" s="4"/>
      <c r="T94" s="4"/>
      <c r="U94" s="4"/>
      <c r="V94" s="4"/>
      <c r="W94" s="4"/>
      <c r="X94" s="52"/>
      <c r="Y94" s="52"/>
      <c r="Z94" s="52"/>
      <c r="AA94" s="4"/>
      <c r="AB94" s="4"/>
    </row>
    <row r="95" spans="1:28" s="3" customFormat="1" ht="15.75" x14ac:dyDescent="0.25">
      <c r="A95" s="53"/>
      <c r="B95" s="54" t="s">
        <v>92</v>
      </c>
      <c r="C95" s="61"/>
      <c r="D95" s="61"/>
      <c r="E95" s="61"/>
      <c r="F95" s="61"/>
      <c r="G95" s="61"/>
      <c r="H95" s="57">
        <v>812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64">
        <f t="shared" si="5"/>
        <v>0</v>
      </c>
      <c r="Q95" s="72">
        <f t="shared" si="6"/>
        <v>812</v>
      </c>
      <c r="R95" s="65"/>
      <c r="S95" s="4"/>
      <c r="T95" s="4"/>
      <c r="U95" s="4"/>
      <c r="V95" s="4"/>
      <c r="W95" s="4"/>
      <c r="X95" s="52"/>
      <c r="Y95" s="52"/>
      <c r="Z95" s="52"/>
      <c r="AA95" s="4"/>
      <c r="AB95" s="4"/>
    </row>
    <row r="96" spans="1:28" s="3" customFormat="1" ht="12.75" customHeight="1" x14ac:dyDescent="0.25">
      <c r="A96" s="53"/>
      <c r="B96" s="54" t="s">
        <v>93</v>
      </c>
      <c r="C96" s="61"/>
      <c r="D96" s="61"/>
      <c r="E96" s="61"/>
      <c r="F96" s="61"/>
      <c r="G96" s="61"/>
      <c r="H96" s="57">
        <v>1160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64">
        <f t="shared" si="5"/>
        <v>0</v>
      </c>
      <c r="Q96" s="72">
        <f t="shared" si="6"/>
        <v>1160</v>
      </c>
      <c r="R96" s="65"/>
      <c r="S96" s="4"/>
      <c r="T96" s="4"/>
      <c r="U96" s="4"/>
      <c r="V96" s="4"/>
      <c r="W96" s="4"/>
      <c r="X96" s="52"/>
      <c r="Y96" s="52"/>
      <c r="Z96" s="52"/>
      <c r="AA96" s="4"/>
      <c r="AB96" s="4"/>
    </row>
    <row r="97" spans="1:28" s="3" customFormat="1" ht="15.75" x14ac:dyDescent="0.25">
      <c r="A97" s="53"/>
      <c r="B97" s="54" t="s">
        <v>94</v>
      </c>
      <c r="C97" s="61"/>
      <c r="D97" s="61"/>
      <c r="E97" s="61"/>
      <c r="F97" s="61"/>
      <c r="G97" s="61"/>
      <c r="H97" s="57">
        <v>500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64">
        <f t="shared" si="5"/>
        <v>0</v>
      </c>
      <c r="Q97" s="72">
        <f t="shared" si="6"/>
        <v>500</v>
      </c>
      <c r="R97" s="65"/>
      <c r="S97" s="4"/>
      <c r="T97" s="4"/>
      <c r="U97" s="4"/>
      <c r="V97" s="4"/>
      <c r="W97" s="4"/>
      <c r="X97" s="52"/>
      <c r="Y97" s="52"/>
      <c r="Z97" s="52"/>
      <c r="AA97" s="4"/>
      <c r="AB97" s="4"/>
    </row>
    <row r="98" spans="1:28" s="3" customFormat="1" ht="15.75" x14ac:dyDescent="0.25">
      <c r="A98" s="53"/>
      <c r="B98" s="54" t="s">
        <v>95</v>
      </c>
      <c r="C98" s="61"/>
      <c r="D98" s="61"/>
      <c r="E98" s="61"/>
      <c r="F98" s="61"/>
      <c r="G98" s="61"/>
      <c r="H98" s="57">
        <v>406</v>
      </c>
      <c r="I98" s="71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64">
        <f t="shared" si="5"/>
        <v>0</v>
      </c>
      <c r="Q98" s="72">
        <f t="shared" si="6"/>
        <v>406</v>
      </c>
      <c r="R98" s="65"/>
      <c r="S98" s="4"/>
      <c r="T98" s="4"/>
      <c r="U98" s="4"/>
      <c r="V98" s="4"/>
      <c r="W98" s="4"/>
      <c r="X98" s="52"/>
      <c r="Y98" s="52"/>
      <c r="Z98" s="52"/>
      <c r="AA98" s="4"/>
      <c r="AB98" s="4"/>
    </row>
    <row r="99" spans="1:28" s="3" customFormat="1" ht="15.75" x14ac:dyDescent="0.25">
      <c r="A99" s="53"/>
      <c r="B99" s="54" t="s">
        <v>96</v>
      </c>
      <c r="C99" s="61"/>
      <c r="D99" s="61"/>
      <c r="E99" s="61"/>
      <c r="F99" s="61"/>
      <c r="G99" s="61"/>
      <c r="H99" s="57">
        <v>259496.66999999998</v>
      </c>
      <c r="I99" s="71">
        <v>0</v>
      </c>
      <c r="J99" s="71">
        <v>0</v>
      </c>
      <c r="K99" s="71">
        <v>0</v>
      </c>
      <c r="L99" s="71">
        <v>23200</v>
      </c>
      <c r="M99" s="71">
        <v>19720</v>
      </c>
      <c r="N99" s="71">
        <v>0</v>
      </c>
      <c r="O99" s="71">
        <v>0</v>
      </c>
      <c r="P99" s="64">
        <f t="shared" si="5"/>
        <v>42920</v>
      </c>
      <c r="Q99" s="72">
        <f t="shared" si="6"/>
        <v>302416.67</v>
      </c>
      <c r="R99" s="65"/>
      <c r="S99" s="4"/>
      <c r="T99" s="4"/>
      <c r="U99" s="4"/>
      <c r="V99" s="4"/>
      <c r="W99" s="4"/>
      <c r="X99" s="52"/>
      <c r="Y99" s="52"/>
      <c r="Z99" s="52"/>
      <c r="AA99" s="4"/>
      <c r="AB99" s="4"/>
    </row>
    <row r="100" spans="1:28" s="3" customFormat="1" ht="15.75" x14ac:dyDescent="0.25">
      <c r="A100" s="53"/>
      <c r="B100" s="54" t="s">
        <v>97</v>
      </c>
      <c r="C100" s="61"/>
      <c r="D100" s="61"/>
      <c r="E100" s="61"/>
      <c r="F100" s="61"/>
      <c r="G100" s="61"/>
      <c r="H100" s="57">
        <v>1621177.04</v>
      </c>
      <c r="I100" s="71">
        <v>0</v>
      </c>
      <c r="J100" s="71">
        <v>0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64">
        <f t="shared" si="5"/>
        <v>0</v>
      </c>
      <c r="Q100" s="72">
        <f t="shared" si="6"/>
        <v>1621177.04</v>
      </c>
      <c r="R100" s="65"/>
      <c r="S100" s="4"/>
      <c r="T100" s="4"/>
      <c r="U100" s="4"/>
      <c r="V100" s="4"/>
      <c r="W100" s="4"/>
      <c r="X100" s="52"/>
      <c r="Y100" s="52"/>
      <c r="Z100" s="52"/>
      <c r="AA100" s="4"/>
      <c r="AB100" s="4"/>
    </row>
    <row r="101" spans="1:28" s="3" customFormat="1" ht="15.75" x14ac:dyDescent="0.25">
      <c r="A101" s="53"/>
      <c r="B101" s="54" t="s">
        <v>98</v>
      </c>
      <c r="C101" s="61"/>
      <c r="D101" s="61"/>
      <c r="E101" s="61"/>
      <c r="F101" s="61"/>
      <c r="G101" s="61"/>
      <c r="H101" s="57">
        <v>140904.79999999999</v>
      </c>
      <c r="I101" s="71">
        <v>0</v>
      </c>
      <c r="J101" s="71">
        <v>0</v>
      </c>
      <c r="K101" s="71">
        <v>0</v>
      </c>
      <c r="L101" s="71">
        <v>0</v>
      </c>
      <c r="M101" s="71">
        <v>0</v>
      </c>
      <c r="N101" s="71">
        <v>0</v>
      </c>
      <c r="O101" s="71">
        <v>0</v>
      </c>
      <c r="P101" s="64">
        <f>SUM(I101:O101)</f>
        <v>0</v>
      </c>
      <c r="Q101" s="72">
        <f t="shared" si="6"/>
        <v>140904.79999999999</v>
      </c>
      <c r="R101" s="65"/>
      <c r="S101" s="4"/>
      <c r="T101" s="4"/>
      <c r="U101" s="4"/>
      <c r="V101" s="4"/>
      <c r="W101" s="4"/>
      <c r="X101" s="52"/>
      <c r="Y101" s="52"/>
      <c r="Z101" s="52"/>
      <c r="AA101" s="4"/>
      <c r="AB101" s="4"/>
    </row>
    <row r="102" spans="1:28" s="3" customFormat="1" ht="15.75" x14ac:dyDescent="0.25">
      <c r="A102" s="53"/>
      <c r="B102" s="54" t="s">
        <v>99</v>
      </c>
      <c r="C102" s="61"/>
      <c r="D102" s="61"/>
      <c r="E102" s="61"/>
      <c r="F102" s="61"/>
      <c r="G102" s="61"/>
      <c r="H102" s="57">
        <v>820.12</v>
      </c>
      <c r="I102" s="71">
        <v>0</v>
      </c>
      <c r="J102" s="71">
        <v>0</v>
      </c>
      <c r="K102" s="71">
        <v>0</v>
      </c>
      <c r="L102" s="71">
        <v>0</v>
      </c>
      <c r="M102" s="71">
        <v>0</v>
      </c>
      <c r="N102" s="71">
        <v>0</v>
      </c>
      <c r="O102" s="71">
        <v>0</v>
      </c>
      <c r="P102" s="64">
        <f t="shared" si="5"/>
        <v>0</v>
      </c>
      <c r="Q102" s="72">
        <f t="shared" si="6"/>
        <v>820.12</v>
      </c>
      <c r="R102" s="65"/>
      <c r="S102" s="4"/>
      <c r="T102" s="4"/>
      <c r="U102" s="4"/>
      <c r="V102" s="4"/>
      <c r="W102" s="4"/>
      <c r="X102" s="52"/>
      <c r="Y102" s="52"/>
      <c r="Z102" s="52"/>
      <c r="AA102" s="4"/>
      <c r="AB102" s="4"/>
    </row>
    <row r="103" spans="1:28" s="3" customFormat="1" ht="15.75" x14ac:dyDescent="0.25">
      <c r="A103" s="53"/>
      <c r="B103" s="54" t="s">
        <v>100</v>
      </c>
      <c r="C103" s="61"/>
      <c r="D103" s="61"/>
      <c r="E103" s="61"/>
      <c r="F103" s="61"/>
      <c r="G103" s="61"/>
      <c r="H103" s="57">
        <v>1525485.75</v>
      </c>
      <c r="I103" s="71">
        <v>0</v>
      </c>
      <c r="J103" s="71">
        <v>0</v>
      </c>
      <c r="K103" s="71">
        <v>0</v>
      </c>
      <c r="L103" s="71">
        <v>0</v>
      </c>
      <c r="M103" s="71">
        <v>166824.95999999996</v>
      </c>
      <c r="N103" s="71">
        <v>0</v>
      </c>
      <c r="O103" s="71">
        <v>0</v>
      </c>
      <c r="P103" s="64">
        <f>SUM(I103:O103)</f>
        <v>166824.95999999996</v>
      </c>
      <c r="Q103" s="72">
        <f t="shared" si="6"/>
        <v>1692310.71</v>
      </c>
      <c r="R103" s="65"/>
      <c r="S103" s="4"/>
      <c r="T103" s="4"/>
      <c r="U103" s="4"/>
      <c r="V103" s="4"/>
      <c r="W103" s="4"/>
      <c r="X103" s="52"/>
      <c r="Y103" s="52"/>
      <c r="Z103" s="52"/>
      <c r="AA103" s="4"/>
      <c r="AB103" s="4"/>
    </row>
    <row r="104" spans="1:28" s="3" customFormat="1" ht="15.75" x14ac:dyDescent="0.25">
      <c r="A104" s="53"/>
      <c r="B104" s="54" t="s">
        <v>101</v>
      </c>
      <c r="C104" s="61"/>
      <c r="D104" s="61"/>
      <c r="E104" s="61"/>
      <c r="F104" s="61"/>
      <c r="G104" s="61"/>
      <c r="H104" s="57">
        <v>1740794.3399999999</v>
      </c>
      <c r="I104" s="71">
        <v>0</v>
      </c>
      <c r="J104" s="71">
        <v>301650.90000000014</v>
      </c>
      <c r="K104" s="71">
        <v>0</v>
      </c>
      <c r="L104" s="71">
        <v>0</v>
      </c>
      <c r="M104" s="71">
        <v>0</v>
      </c>
      <c r="N104" s="71">
        <v>24735</v>
      </c>
      <c r="O104" s="71">
        <v>0</v>
      </c>
      <c r="P104" s="64">
        <f>SUM(I104:O104)</f>
        <v>326385.90000000014</v>
      </c>
      <c r="Q104" s="72">
        <f t="shared" si="6"/>
        <v>2067180.24</v>
      </c>
      <c r="R104" s="65"/>
      <c r="S104" s="4"/>
      <c r="T104" s="4"/>
      <c r="U104" s="4"/>
      <c r="V104" s="4"/>
      <c r="W104" s="4"/>
      <c r="X104" s="52"/>
      <c r="Y104" s="52"/>
      <c r="Z104" s="52"/>
      <c r="AA104" s="4"/>
      <c r="AB104" s="4"/>
    </row>
    <row r="105" spans="1:28" s="3" customFormat="1" ht="15.75" x14ac:dyDescent="0.25">
      <c r="A105" s="53"/>
      <c r="B105" s="54" t="s">
        <v>102</v>
      </c>
      <c r="C105" s="61"/>
      <c r="D105" s="61"/>
      <c r="E105" s="61"/>
      <c r="F105" s="61"/>
      <c r="G105" s="61"/>
      <c r="H105" s="57">
        <v>91737.239999999991</v>
      </c>
      <c r="I105" s="71">
        <v>0</v>
      </c>
      <c r="J105" s="71">
        <v>0</v>
      </c>
      <c r="K105" s="71">
        <v>0</v>
      </c>
      <c r="L105" s="71">
        <v>13489.570000000007</v>
      </c>
      <c r="M105" s="71">
        <v>0</v>
      </c>
      <c r="N105" s="71">
        <v>0</v>
      </c>
      <c r="O105" s="71">
        <v>0</v>
      </c>
      <c r="P105" s="64">
        <f t="shared" si="5"/>
        <v>13489.570000000007</v>
      </c>
      <c r="Q105" s="72">
        <f t="shared" si="6"/>
        <v>105226.81</v>
      </c>
      <c r="R105" s="65"/>
      <c r="S105" s="4"/>
      <c r="T105" s="4"/>
      <c r="U105" s="4"/>
      <c r="V105" s="4"/>
      <c r="W105" s="4"/>
      <c r="X105" s="52"/>
      <c r="Y105" s="52"/>
      <c r="Z105" s="52"/>
      <c r="AA105" s="4"/>
      <c r="AB105" s="4"/>
    </row>
    <row r="106" spans="1:28" s="3" customFormat="1" ht="15.75" x14ac:dyDescent="0.25">
      <c r="A106" s="53"/>
      <c r="B106" s="54" t="s">
        <v>103</v>
      </c>
      <c r="C106" s="61"/>
      <c r="D106" s="61"/>
      <c r="E106" s="61"/>
      <c r="F106" s="61"/>
      <c r="G106" s="61"/>
      <c r="H106" s="57">
        <v>363632.6</v>
      </c>
      <c r="I106" s="71">
        <v>0</v>
      </c>
      <c r="J106" s="71">
        <v>0</v>
      </c>
      <c r="K106" s="71">
        <v>0</v>
      </c>
      <c r="L106" s="71">
        <v>0</v>
      </c>
      <c r="M106" s="71">
        <v>0</v>
      </c>
      <c r="N106" s="71">
        <v>0</v>
      </c>
      <c r="O106" s="71">
        <v>0</v>
      </c>
      <c r="P106" s="64">
        <f t="shared" si="5"/>
        <v>0</v>
      </c>
      <c r="Q106" s="72">
        <f t="shared" si="6"/>
        <v>363632.6</v>
      </c>
      <c r="R106" s="65"/>
      <c r="S106" s="4"/>
      <c r="T106" s="4"/>
      <c r="U106" s="4"/>
      <c r="V106" s="4"/>
      <c r="W106" s="4"/>
      <c r="X106" s="52"/>
      <c r="Y106" s="52"/>
      <c r="Z106" s="52"/>
      <c r="AA106" s="4"/>
      <c r="AB106" s="4"/>
    </row>
    <row r="107" spans="1:28" s="3" customFormat="1" ht="15.75" hidden="1" x14ac:dyDescent="0.25">
      <c r="A107" s="53"/>
      <c r="B107" s="54" t="s">
        <v>104</v>
      </c>
      <c r="C107" s="61"/>
      <c r="D107" s="61"/>
      <c r="E107" s="61"/>
      <c r="F107" s="61"/>
      <c r="G107" s="61"/>
      <c r="H107" s="57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  <c r="P107" s="64">
        <f t="shared" si="5"/>
        <v>0</v>
      </c>
      <c r="Q107" s="72">
        <f t="shared" si="6"/>
        <v>0</v>
      </c>
      <c r="R107" s="65"/>
      <c r="S107" s="4"/>
      <c r="T107" s="4"/>
      <c r="U107" s="4"/>
      <c r="V107" s="4"/>
      <c r="W107" s="4"/>
      <c r="X107" s="52"/>
      <c r="Y107" s="52"/>
      <c r="Z107" s="52"/>
      <c r="AA107" s="4"/>
      <c r="AB107" s="4"/>
    </row>
    <row r="108" spans="1:28" s="3" customFormat="1" ht="15.75" x14ac:dyDescent="0.25">
      <c r="A108" s="53"/>
      <c r="B108" s="54" t="s">
        <v>105</v>
      </c>
      <c r="C108" s="61"/>
      <c r="D108" s="61"/>
      <c r="E108" s="61"/>
      <c r="F108" s="61"/>
      <c r="G108" s="61"/>
      <c r="H108" s="57">
        <v>20511.349999999999</v>
      </c>
      <c r="I108" s="71">
        <v>0</v>
      </c>
      <c r="J108" s="71">
        <v>160.09</v>
      </c>
      <c r="K108" s="71">
        <v>0</v>
      </c>
      <c r="L108" s="71">
        <v>204.43000000000029</v>
      </c>
      <c r="M108" s="71">
        <v>0</v>
      </c>
      <c r="N108" s="71">
        <v>0</v>
      </c>
      <c r="O108" s="71">
        <v>0</v>
      </c>
      <c r="P108" s="64">
        <f t="shared" si="5"/>
        <v>364.52000000000032</v>
      </c>
      <c r="Q108" s="72">
        <f t="shared" si="6"/>
        <v>20875.87</v>
      </c>
      <c r="R108" s="65"/>
      <c r="S108" s="4"/>
      <c r="T108" s="4"/>
      <c r="U108" s="4"/>
      <c r="V108" s="4"/>
      <c r="W108" s="4"/>
      <c r="X108" s="52"/>
      <c r="Y108" s="52"/>
      <c r="Z108" s="52"/>
      <c r="AA108" s="4"/>
      <c r="AB108" s="4"/>
    </row>
    <row r="109" spans="1:28" s="3" customFormat="1" ht="15.75" x14ac:dyDescent="0.25">
      <c r="A109" s="53"/>
      <c r="B109" s="54" t="s">
        <v>106</v>
      </c>
      <c r="C109" s="61"/>
      <c r="D109" s="61"/>
      <c r="E109" s="61"/>
      <c r="F109" s="61"/>
      <c r="G109" s="61"/>
      <c r="H109" s="57">
        <v>406923.48000000004</v>
      </c>
      <c r="I109" s="71">
        <v>0</v>
      </c>
      <c r="J109" s="71">
        <v>0</v>
      </c>
      <c r="K109" s="71">
        <v>0</v>
      </c>
      <c r="L109" s="71">
        <v>0</v>
      </c>
      <c r="M109" s="71">
        <v>0</v>
      </c>
      <c r="N109" s="71">
        <v>0</v>
      </c>
      <c r="O109" s="71">
        <v>0</v>
      </c>
      <c r="P109" s="64">
        <f>SUM(I109:O109)</f>
        <v>0</v>
      </c>
      <c r="Q109" s="72">
        <f t="shared" si="6"/>
        <v>406923.48000000004</v>
      </c>
      <c r="R109" s="65"/>
      <c r="S109" s="4"/>
      <c r="T109" s="4"/>
      <c r="U109" s="4"/>
      <c r="V109" s="4"/>
      <c r="W109" s="4"/>
      <c r="X109" s="52"/>
      <c r="Y109" s="52"/>
      <c r="Z109" s="52"/>
      <c r="AA109" s="4"/>
      <c r="AB109" s="4"/>
    </row>
    <row r="110" spans="1:28" s="3" customFormat="1" ht="15.75" x14ac:dyDescent="0.25">
      <c r="A110" s="53"/>
      <c r="B110" s="54" t="s">
        <v>107</v>
      </c>
      <c r="C110" s="61"/>
      <c r="D110" s="61"/>
      <c r="E110" s="61"/>
      <c r="F110" s="61"/>
      <c r="G110" s="61"/>
      <c r="H110" s="57">
        <v>47120.6</v>
      </c>
      <c r="I110" s="71">
        <v>0</v>
      </c>
      <c r="J110" s="71">
        <v>0</v>
      </c>
      <c r="K110" s="71">
        <v>0</v>
      </c>
      <c r="L110" s="71">
        <v>0</v>
      </c>
      <c r="M110" s="71">
        <v>0</v>
      </c>
      <c r="N110" s="71">
        <v>0</v>
      </c>
      <c r="O110" s="71">
        <v>0</v>
      </c>
      <c r="P110" s="64">
        <f t="shared" si="5"/>
        <v>0</v>
      </c>
      <c r="Q110" s="72">
        <f t="shared" si="6"/>
        <v>47120.6</v>
      </c>
      <c r="R110" s="65"/>
      <c r="S110" s="4"/>
      <c r="T110" s="4"/>
      <c r="U110" s="4"/>
      <c r="V110" s="4"/>
      <c r="W110" s="4"/>
      <c r="X110" s="52"/>
      <c r="Y110" s="52"/>
      <c r="Z110" s="52"/>
      <c r="AA110" s="4"/>
      <c r="AB110" s="4"/>
    </row>
    <row r="111" spans="1:28" s="3" customFormat="1" ht="15.75" x14ac:dyDescent="0.25">
      <c r="A111" s="53"/>
      <c r="B111" s="54" t="s">
        <v>108</v>
      </c>
      <c r="C111" s="61"/>
      <c r="D111" s="61"/>
      <c r="E111" s="61"/>
      <c r="F111" s="61"/>
      <c r="G111" s="61"/>
      <c r="H111" s="57">
        <v>12169.72</v>
      </c>
      <c r="I111" s="71">
        <v>0</v>
      </c>
      <c r="J111" s="71">
        <v>0</v>
      </c>
      <c r="K111" s="71">
        <v>0</v>
      </c>
      <c r="L111" s="71">
        <v>0</v>
      </c>
      <c r="M111" s="71">
        <v>0</v>
      </c>
      <c r="N111" s="71">
        <v>0</v>
      </c>
      <c r="O111" s="71">
        <v>0</v>
      </c>
      <c r="P111" s="64">
        <f t="shared" si="5"/>
        <v>0</v>
      </c>
      <c r="Q111" s="72">
        <f t="shared" si="6"/>
        <v>12169.72</v>
      </c>
      <c r="R111" s="65"/>
      <c r="S111" s="4"/>
      <c r="T111" s="4"/>
      <c r="U111" s="4"/>
      <c r="V111" s="4"/>
      <c r="W111" s="4"/>
      <c r="X111" s="52"/>
      <c r="Y111" s="52"/>
      <c r="Z111" s="52"/>
      <c r="AA111" s="4"/>
      <c r="AB111" s="4"/>
    </row>
    <row r="112" spans="1:28" s="3" customFormat="1" ht="15.75" x14ac:dyDescent="0.25">
      <c r="A112" s="53"/>
      <c r="B112" s="54" t="s">
        <v>109</v>
      </c>
      <c r="C112" s="61"/>
      <c r="D112" s="61"/>
      <c r="E112" s="61"/>
      <c r="F112" s="61"/>
      <c r="G112" s="61"/>
      <c r="H112" s="57">
        <v>90763.9</v>
      </c>
      <c r="I112" s="71">
        <v>0</v>
      </c>
      <c r="J112" s="71">
        <v>0</v>
      </c>
      <c r="K112" s="71">
        <v>0</v>
      </c>
      <c r="L112" s="71">
        <v>1671.9199999999983</v>
      </c>
      <c r="M112" s="71">
        <v>0</v>
      </c>
      <c r="N112" s="71">
        <v>0</v>
      </c>
      <c r="O112" s="71">
        <v>0</v>
      </c>
      <c r="P112" s="64">
        <f t="shared" si="5"/>
        <v>1671.9199999999983</v>
      </c>
      <c r="Q112" s="72">
        <f t="shared" si="6"/>
        <v>92435.819999999992</v>
      </c>
      <c r="R112" s="65"/>
      <c r="S112" s="4"/>
      <c r="T112" s="4"/>
      <c r="U112" s="4"/>
      <c r="V112" s="4"/>
      <c r="W112" s="4"/>
      <c r="X112" s="52"/>
      <c r="Y112" s="52"/>
      <c r="Z112" s="52"/>
      <c r="AA112" s="4"/>
      <c r="AB112" s="4"/>
    </row>
    <row r="113" spans="1:28" s="3" customFormat="1" ht="15.75" hidden="1" x14ac:dyDescent="0.25">
      <c r="A113" s="53"/>
      <c r="B113" s="54" t="s">
        <v>110</v>
      </c>
      <c r="C113" s="61"/>
      <c r="D113" s="61"/>
      <c r="E113" s="61"/>
      <c r="F113" s="61"/>
      <c r="G113" s="61"/>
      <c r="H113" s="57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  <c r="P113" s="64">
        <f t="shared" si="5"/>
        <v>0</v>
      </c>
      <c r="Q113" s="72">
        <f t="shared" si="6"/>
        <v>0</v>
      </c>
      <c r="R113" s="65"/>
      <c r="S113" s="4"/>
      <c r="T113" s="4"/>
      <c r="U113" s="4"/>
      <c r="V113" s="4"/>
      <c r="W113" s="4"/>
      <c r="X113" s="52"/>
      <c r="Y113" s="52"/>
      <c r="Z113" s="52"/>
      <c r="AA113" s="4"/>
      <c r="AB113" s="4"/>
    </row>
    <row r="114" spans="1:28" s="3" customFormat="1" ht="15.75" x14ac:dyDescent="0.25">
      <c r="A114" s="53"/>
      <c r="B114" s="54" t="s">
        <v>111</v>
      </c>
      <c r="C114" s="61"/>
      <c r="D114" s="61"/>
      <c r="E114" s="61"/>
      <c r="F114" s="61"/>
      <c r="G114" s="61"/>
      <c r="H114" s="57">
        <v>754</v>
      </c>
      <c r="I114" s="71">
        <v>0</v>
      </c>
      <c r="J114" s="71">
        <v>0</v>
      </c>
      <c r="K114" s="71">
        <v>0</v>
      </c>
      <c r="L114" s="71">
        <v>0</v>
      </c>
      <c r="M114" s="71">
        <v>0</v>
      </c>
      <c r="N114" s="71">
        <v>0</v>
      </c>
      <c r="O114" s="71">
        <v>0</v>
      </c>
      <c r="P114" s="64">
        <f t="shared" si="5"/>
        <v>0</v>
      </c>
      <c r="Q114" s="72">
        <f t="shared" si="6"/>
        <v>754</v>
      </c>
      <c r="R114" s="65"/>
      <c r="S114" s="4"/>
      <c r="T114" s="4"/>
      <c r="U114" s="4"/>
      <c r="V114" s="4"/>
      <c r="W114" s="4"/>
      <c r="X114" s="52"/>
      <c r="Y114" s="52"/>
      <c r="Z114" s="52"/>
      <c r="AA114" s="4"/>
      <c r="AB114" s="4"/>
    </row>
    <row r="115" spans="1:28" s="3" customFormat="1" ht="15.75" x14ac:dyDescent="0.25">
      <c r="A115" s="53"/>
      <c r="B115" s="54" t="s">
        <v>112</v>
      </c>
      <c r="C115" s="61"/>
      <c r="D115" s="61"/>
      <c r="E115" s="61"/>
      <c r="F115" s="61"/>
      <c r="G115" s="61"/>
      <c r="H115" s="57">
        <v>1333106.6399999999</v>
      </c>
      <c r="I115" s="71">
        <v>0</v>
      </c>
      <c r="J115" s="71">
        <v>0</v>
      </c>
      <c r="K115" s="71">
        <v>0</v>
      </c>
      <c r="L115" s="71">
        <v>198809.48000000021</v>
      </c>
      <c r="M115" s="71">
        <v>0</v>
      </c>
      <c r="N115" s="71">
        <v>0</v>
      </c>
      <c r="O115" s="71">
        <v>0</v>
      </c>
      <c r="P115" s="64">
        <f>SUM(I115:O115)</f>
        <v>198809.48000000021</v>
      </c>
      <c r="Q115" s="72">
        <f t="shared" si="6"/>
        <v>1531916.12</v>
      </c>
      <c r="R115" s="65"/>
      <c r="S115" s="4"/>
      <c r="T115" s="4"/>
      <c r="U115" s="4"/>
      <c r="V115" s="4"/>
      <c r="W115" s="4"/>
      <c r="X115" s="52"/>
      <c r="Y115" s="52"/>
      <c r="Z115" s="52"/>
      <c r="AA115" s="4"/>
      <c r="AB115" s="4"/>
    </row>
    <row r="116" spans="1:28" s="3" customFormat="1" ht="15.75" x14ac:dyDescent="0.25">
      <c r="A116" s="53"/>
      <c r="B116" s="54" t="s">
        <v>113</v>
      </c>
      <c r="C116" s="61"/>
      <c r="D116" s="61"/>
      <c r="E116" s="61"/>
      <c r="F116" s="61"/>
      <c r="G116" s="61"/>
      <c r="H116" s="57">
        <v>212713.05</v>
      </c>
      <c r="I116" s="71">
        <v>0</v>
      </c>
      <c r="J116" s="71">
        <v>0</v>
      </c>
      <c r="K116" s="71">
        <v>0</v>
      </c>
      <c r="L116" s="71">
        <v>15157.290000000008</v>
      </c>
      <c r="M116" s="71">
        <v>0</v>
      </c>
      <c r="N116" s="71">
        <v>0</v>
      </c>
      <c r="O116" s="71">
        <v>0</v>
      </c>
      <c r="P116" s="64">
        <f t="shared" si="5"/>
        <v>15157.290000000008</v>
      </c>
      <c r="Q116" s="72">
        <f t="shared" si="6"/>
        <v>227870.34</v>
      </c>
      <c r="R116" s="65"/>
      <c r="S116" s="4"/>
      <c r="T116" s="4"/>
      <c r="U116" s="4"/>
      <c r="V116" s="4"/>
      <c r="W116" s="4"/>
      <c r="X116" s="52"/>
      <c r="Y116" s="52"/>
      <c r="Z116" s="52"/>
      <c r="AA116" s="4"/>
      <c r="AB116" s="4"/>
    </row>
    <row r="117" spans="1:28" s="3" customFormat="1" ht="15.75" x14ac:dyDescent="0.25">
      <c r="A117" s="53"/>
      <c r="B117" s="54" t="s">
        <v>114</v>
      </c>
      <c r="C117" s="61"/>
      <c r="D117" s="61"/>
      <c r="E117" s="61"/>
      <c r="F117" s="61"/>
      <c r="G117" s="61"/>
      <c r="H117" s="57">
        <v>112863.78</v>
      </c>
      <c r="I117" s="71">
        <v>0</v>
      </c>
      <c r="J117" s="71">
        <v>0</v>
      </c>
      <c r="K117" s="71">
        <v>0</v>
      </c>
      <c r="L117" s="71">
        <v>0</v>
      </c>
      <c r="M117" s="71">
        <v>15164.36</v>
      </c>
      <c r="N117" s="71">
        <v>0</v>
      </c>
      <c r="O117" s="71">
        <v>0</v>
      </c>
      <c r="P117" s="64">
        <f>SUM(I117:O117)</f>
        <v>15164.36</v>
      </c>
      <c r="Q117" s="72">
        <f t="shared" si="6"/>
        <v>128028.14</v>
      </c>
      <c r="R117" s="65"/>
      <c r="S117" s="4"/>
      <c r="T117" s="4"/>
      <c r="U117" s="4"/>
      <c r="V117" s="4"/>
      <c r="W117" s="4"/>
      <c r="X117" s="52"/>
      <c r="Y117" s="52"/>
      <c r="Z117" s="52"/>
      <c r="AA117" s="4"/>
      <c r="AB117" s="4"/>
    </row>
    <row r="118" spans="1:28" s="3" customFormat="1" ht="15.75" hidden="1" x14ac:dyDescent="0.25">
      <c r="A118" s="53"/>
      <c r="B118" s="54" t="s">
        <v>115</v>
      </c>
      <c r="C118" s="61"/>
      <c r="D118" s="61"/>
      <c r="E118" s="61"/>
      <c r="F118" s="61"/>
      <c r="G118" s="61"/>
      <c r="H118" s="57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64">
        <f t="shared" si="5"/>
        <v>0</v>
      </c>
      <c r="Q118" s="72">
        <f t="shared" si="6"/>
        <v>0</v>
      </c>
      <c r="R118" s="65"/>
      <c r="S118" s="4"/>
      <c r="T118" s="4"/>
      <c r="U118" s="4"/>
      <c r="V118" s="4"/>
      <c r="W118" s="4"/>
      <c r="X118" s="52"/>
      <c r="Y118" s="52"/>
      <c r="Z118" s="52"/>
      <c r="AA118" s="4"/>
      <c r="AB118" s="4"/>
    </row>
    <row r="119" spans="1:28" s="3" customFormat="1" ht="15.75" hidden="1" x14ac:dyDescent="0.25">
      <c r="A119" s="53"/>
      <c r="B119" s="54" t="s">
        <v>116</v>
      </c>
      <c r="C119" s="61"/>
      <c r="D119" s="61"/>
      <c r="E119" s="61"/>
      <c r="F119" s="61"/>
      <c r="G119" s="61"/>
      <c r="H119" s="57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64">
        <f t="shared" si="5"/>
        <v>0</v>
      </c>
      <c r="Q119" s="72">
        <f t="shared" si="6"/>
        <v>0</v>
      </c>
      <c r="R119" s="65"/>
      <c r="S119" s="4"/>
      <c r="T119" s="4"/>
      <c r="U119" s="4"/>
      <c r="V119" s="4"/>
      <c r="W119" s="4"/>
      <c r="X119" s="52"/>
      <c r="Y119" s="52"/>
      <c r="Z119" s="52"/>
      <c r="AA119" s="4"/>
      <c r="AB119" s="4"/>
    </row>
    <row r="120" spans="1:28" s="3" customFormat="1" ht="15.75" hidden="1" x14ac:dyDescent="0.25">
      <c r="A120" s="53"/>
      <c r="B120" s="54" t="s">
        <v>117</v>
      </c>
      <c r="C120" s="61"/>
      <c r="D120" s="61"/>
      <c r="E120" s="61"/>
      <c r="F120" s="61"/>
      <c r="G120" s="61"/>
      <c r="H120" s="57">
        <v>0</v>
      </c>
      <c r="I120" s="71">
        <v>0</v>
      </c>
      <c r="J120" s="71">
        <v>0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64">
        <f t="shared" si="5"/>
        <v>0</v>
      </c>
      <c r="Q120" s="72">
        <f t="shared" si="6"/>
        <v>0</v>
      </c>
      <c r="R120" s="65"/>
      <c r="S120" s="4"/>
      <c r="T120" s="4"/>
      <c r="U120" s="4"/>
      <c r="V120" s="4"/>
      <c r="W120" s="4"/>
      <c r="X120" s="52"/>
      <c r="Y120" s="52"/>
      <c r="Z120" s="52"/>
      <c r="AA120" s="4"/>
      <c r="AB120" s="4"/>
    </row>
    <row r="121" spans="1:28" s="3" customFormat="1" ht="15.75" hidden="1" x14ac:dyDescent="0.25">
      <c r="A121" s="53"/>
      <c r="B121" s="54" t="s">
        <v>118</v>
      </c>
      <c r="C121" s="61"/>
      <c r="D121" s="61"/>
      <c r="E121" s="61"/>
      <c r="F121" s="61"/>
      <c r="G121" s="61"/>
      <c r="H121" s="57">
        <v>0</v>
      </c>
      <c r="I121" s="71">
        <v>0</v>
      </c>
      <c r="J121" s="71">
        <v>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64">
        <f t="shared" si="5"/>
        <v>0</v>
      </c>
      <c r="Q121" s="72">
        <f t="shared" si="6"/>
        <v>0</v>
      </c>
      <c r="R121" s="65"/>
      <c r="S121" s="4"/>
      <c r="T121" s="4"/>
      <c r="U121" s="4"/>
      <c r="V121" s="4"/>
      <c r="W121" s="4"/>
      <c r="X121" s="52"/>
      <c r="Y121" s="52"/>
      <c r="Z121" s="52"/>
      <c r="AA121" s="4"/>
      <c r="AB121" s="4"/>
    </row>
    <row r="122" spans="1:28" s="3" customFormat="1" ht="15.75" x14ac:dyDescent="0.25">
      <c r="A122" s="53"/>
      <c r="B122" s="54" t="s">
        <v>119</v>
      </c>
      <c r="C122" s="61"/>
      <c r="D122" s="61"/>
      <c r="E122" s="61"/>
      <c r="F122" s="61"/>
      <c r="G122" s="61"/>
      <c r="H122" s="57">
        <v>547180.29</v>
      </c>
      <c r="I122" s="71">
        <v>9751</v>
      </c>
      <c r="J122" s="71">
        <v>89542.06</v>
      </c>
      <c r="K122" s="71">
        <v>0</v>
      </c>
      <c r="L122" s="71">
        <v>0</v>
      </c>
      <c r="M122" s="71">
        <v>0</v>
      </c>
      <c r="N122" s="71">
        <v>0</v>
      </c>
      <c r="O122" s="71">
        <v>0</v>
      </c>
      <c r="P122" s="64">
        <f>SUM(I122:O122)</f>
        <v>99293.06</v>
      </c>
      <c r="Q122" s="72">
        <f t="shared" si="6"/>
        <v>646473.35000000009</v>
      </c>
      <c r="R122" s="65"/>
      <c r="S122" s="4"/>
      <c r="T122" s="4"/>
      <c r="U122" s="4"/>
      <c r="V122" s="4"/>
      <c r="W122" s="4"/>
      <c r="X122" s="52"/>
      <c r="Y122" s="52"/>
      <c r="Z122" s="52"/>
      <c r="AA122" s="4"/>
      <c r="AB122" s="4"/>
    </row>
    <row r="123" spans="1:28" s="3" customFormat="1" ht="15.75" x14ac:dyDescent="0.25">
      <c r="A123" s="53"/>
      <c r="B123" s="54" t="s">
        <v>120</v>
      </c>
      <c r="C123" s="61"/>
      <c r="D123" s="61"/>
      <c r="E123" s="61"/>
      <c r="F123" s="61"/>
      <c r="G123" s="61"/>
      <c r="H123" s="57">
        <v>36816</v>
      </c>
      <c r="I123" s="71">
        <v>0</v>
      </c>
      <c r="J123" s="71">
        <v>0</v>
      </c>
      <c r="K123" s="71">
        <v>0</v>
      </c>
      <c r="L123" s="71">
        <v>0</v>
      </c>
      <c r="M123" s="71">
        <v>0</v>
      </c>
      <c r="N123" s="71">
        <v>0</v>
      </c>
      <c r="O123" s="71">
        <v>0</v>
      </c>
      <c r="P123" s="64">
        <f t="shared" si="5"/>
        <v>0</v>
      </c>
      <c r="Q123" s="72">
        <f t="shared" si="6"/>
        <v>36816</v>
      </c>
      <c r="R123" s="65"/>
      <c r="S123" s="4"/>
      <c r="T123" s="4"/>
      <c r="U123" s="4"/>
      <c r="V123" s="4"/>
      <c r="W123" s="4"/>
      <c r="X123" s="52"/>
      <c r="Y123" s="52"/>
      <c r="Z123" s="52"/>
      <c r="AA123" s="4"/>
      <c r="AB123" s="4"/>
    </row>
    <row r="124" spans="1:28" s="3" customFormat="1" ht="15.75" x14ac:dyDescent="0.25">
      <c r="A124" s="53"/>
      <c r="B124" s="54" t="s">
        <v>121</v>
      </c>
      <c r="C124" s="61"/>
      <c r="D124" s="61"/>
      <c r="E124" s="61"/>
      <c r="F124" s="61"/>
      <c r="G124" s="61"/>
      <c r="H124" s="57">
        <v>522776.41000000003</v>
      </c>
      <c r="I124" s="71">
        <v>3331.9900000000052</v>
      </c>
      <c r="J124" s="71">
        <v>36254.539999999994</v>
      </c>
      <c r="K124" s="71">
        <v>918</v>
      </c>
      <c r="L124" s="71">
        <v>4717</v>
      </c>
      <c r="M124" s="71">
        <v>0</v>
      </c>
      <c r="N124" s="71">
        <v>0</v>
      </c>
      <c r="O124" s="71">
        <v>0</v>
      </c>
      <c r="P124" s="64">
        <f>SUM(I124:O124)</f>
        <v>45221.53</v>
      </c>
      <c r="Q124" s="72">
        <f t="shared" si="6"/>
        <v>567997.94000000006</v>
      </c>
      <c r="R124" s="65"/>
      <c r="S124" s="4"/>
      <c r="T124" s="4"/>
      <c r="U124" s="4"/>
      <c r="V124" s="4"/>
      <c r="W124" s="4"/>
      <c r="X124" s="52"/>
      <c r="Y124" s="52"/>
      <c r="Z124" s="52"/>
      <c r="AA124" s="4"/>
      <c r="AB124" s="4"/>
    </row>
    <row r="125" spans="1:28" s="3" customFormat="1" ht="15.75" hidden="1" x14ac:dyDescent="0.25">
      <c r="A125" s="53"/>
      <c r="B125" s="54" t="s">
        <v>122</v>
      </c>
      <c r="C125" s="61"/>
      <c r="D125" s="61"/>
      <c r="E125" s="61"/>
      <c r="F125" s="61"/>
      <c r="G125" s="61"/>
      <c r="H125" s="57">
        <v>0</v>
      </c>
      <c r="I125" s="71">
        <v>0</v>
      </c>
      <c r="J125" s="71">
        <v>0</v>
      </c>
      <c r="K125" s="71">
        <v>0</v>
      </c>
      <c r="L125" s="71">
        <v>0</v>
      </c>
      <c r="M125" s="71">
        <v>0</v>
      </c>
      <c r="N125" s="71">
        <v>0</v>
      </c>
      <c r="O125" s="71">
        <v>0</v>
      </c>
      <c r="P125" s="64">
        <f t="shared" si="5"/>
        <v>0</v>
      </c>
      <c r="Q125" s="72">
        <f t="shared" si="6"/>
        <v>0</v>
      </c>
      <c r="R125" s="65"/>
      <c r="S125" s="4"/>
      <c r="T125" s="4"/>
      <c r="U125" s="4"/>
      <c r="V125" s="4"/>
      <c r="W125" s="4"/>
      <c r="X125" s="52"/>
      <c r="Y125" s="52"/>
      <c r="Z125" s="52"/>
      <c r="AA125" s="4"/>
      <c r="AB125" s="4"/>
    </row>
    <row r="126" spans="1:28" s="3" customFormat="1" ht="15.75" x14ac:dyDescent="0.25">
      <c r="A126" s="53"/>
      <c r="B126" s="54" t="s">
        <v>123</v>
      </c>
      <c r="C126" s="61"/>
      <c r="D126" s="61"/>
      <c r="E126" s="61"/>
      <c r="F126" s="61"/>
      <c r="G126" s="61"/>
      <c r="H126" s="57">
        <v>5154.4799999999996</v>
      </c>
      <c r="I126" s="71">
        <v>0</v>
      </c>
      <c r="J126" s="71">
        <v>0</v>
      </c>
      <c r="K126" s="71">
        <v>0</v>
      </c>
      <c r="L126" s="71">
        <v>0</v>
      </c>
      <c r="M126" s="71">
        <v>0</v>
      </c>
      <c r="N126" s="71">
        <v>0</v>
      </c>
      <c r="O126" s="71">
        <v>0</v>
      </c>
      <c r="P126" s="64">
        <f t="shared" si="5"/>
        <v>0</v>
      </c>
      <c r="Q126" s="72">
        <f t="shared" si="6"/>
        <v>5154.4799999999996</v>
      </c>
      <c r="R126" s="65"/>
      <c r="S126" s="4"/>
      <c r="T126" s="4"/>
      <c r="U126" s="4"/>
      <c r="V126" s="4"/>
      <c r="W126" s="4"/>
      <c r="X126" s="52"/>
      <c r="Y126" s="52"/>
      <c r="Z126" s="52"/>
      <c r="AA126" s="4"/>
      <c r="AB126" s="4"/>
    </row>
    <row r="127" spans="1:28" s="3" customFormat="1" ht="15.75" hidden="1" x14ac:dyDescent="0.25">
      <c r="A127" s="53"/>
      <c r="B127" s="54" t="s">
        <v>124</v>
      </c>
      <c r="C127" s="61"/>
      <c r="D127" s="61"/>
      <c r="E127" s="61"/>
      <c r="F127" s="61"/>
      <c r="G127" s="61"/>
      <c r="H127" s="57">
        <v>0</v>
      </c>
      <c r="I127" s="71">
        <v>0</v>
      </c>
      <c r="J127" s="71">
        <v>0</v>
      </c>
      <c r="K127" s="71">
        <v>0</v>
      </c>
      <c r="L127" s="71">
        <v>0</v>
      </c>
      <c r="M127" s="71">
        <v>0</v>
      </c>
      <c r="N127" s="71">
        <v>0</v>
      </c>
      <c r="O127" s="71">
        <v>0</v>
      </c>
      <c r="P127" s="64">
        <f t="shared" si="5"/>
        <v>0</v>
      </c>
      <c r="Q127" s="72">
        <f t="shared" si="6"/>
        <v>0</v>
      </c>
      <c r="R127" s="65"/>
      <c r="S127" s="4"/>
      <c r="T127" s="4"/>
      <c r="U127" s="4"/>
      <c r="V127" s="4"/>
      <c r="W127" s="4"/>
      <c r="X127" s="52"/>
      <c r="Y127" s="52"/>
      <c r="Z127" s="52"/>
      <c r="AA127" s="4"/>
      <c r="AB127" s="4"/>
    </row>
    <row r="128" spans="1:28" s="3" customFormat="1" ht="15.75" x14ac:dyDescent="0.25">
      <c r="A128" s="53"/>
      <c r="B128" s="54" t="s">
        <v>125</v>
      </c>
      <c r="C128" s="61"/>
      <c r="D128" s="61"/>
      <c r="E128" s="61"/>
      <c r="F128" s="61"/>
      <c r="G128" s="61"/>
      <c r="H128" s="57">
        <v>861680</v>
      </c>
      <c r="I128" s="71">
        <v>37831.289999999979</v>
      </c>
      <c r="J128" s="71">
        <v>11850.04</v>
      </c>
      <c r="K128" s="71">
        <v>0</v>
      </c>
      <c r="L128" s="71">
        <v>0</v>
      </c>
      <c r="M128" s="71">
        <v>0</v>
      </c>
      <c r="N128" s="71">
        <v>2563.6000000000004</v>
      </c>
      <c r="O128" s="71">
        <v>18441.23000000004</v>
      </c>
      <c r="P128" s="64">
        <f>SUM(I128:O128)</f>
        <v>70686.160000000018</v>
      </c>
      <c r="Q128" s="72">
        <f t="shared" si="6"/>
        <v>932366.16</v>
      </c>
      <c r="R128" s="65"/>
      <c r="S128" s="4"/>
      <c r="T128" s="4"/>
      <c r="U128" s="4"/>
      <c r="V128" s="4"/>
      <c r="W128" s="4"/>
      <c r="X128" s="52"/>
      <c r="Y128" s="52"/>
      <c r="Z128" s="52"/>
      <c r="AA128" s="4"/>
      <c r="AB128" s="4"/>
    </row>
    <row r="129" spans="1:28" s="3" customFormat="1" ht="15.75" x14ac:dyDescent="0.25">
      <c r="A129" s="53"/>
      <c r="B129" s="54" t="s">
        <v>126</v>
      </c>
      <c r="C129" s="61"/>
      <c r="D129" s="61"/>
      <c r="E129" s="61"/>
      <c r="F129" s="61"/>
      <c r="G129" s="61"/>
      <c r="H129" s="57">
        <v>23250</v>
      </c>
      <c r="I129" s="71">
        <v>0</v>
      </c>
      <c r="J129" s="71">
        <v>8700</v>
      </c>
      <c r="K129" s="71">
        <v>0</v>
      </c>
      <c r="L129" s="71">
        <v>0</v>
      </c>
      <c r="M129" s="71">
        <v>0</v>
      </c>
      <c r="N129" s="71">
        <v>0</v>
      </c>
      <c r="O129" s="71">
        <v>0</v>
      </c>
      <c r="P129" s="64">
        <f t="shared" si="5"/>
        <v>8700</v>
      </c>
      <c r="Q129" s="72">
        <f t="shared" si="6"/>
        <v>31950</v>
      </c>
      <c r="R129" s="65"/>
      <c r="S129" s="4"/>
      <c r="T129" s="4"/>
      <c r="U129" s="4"/>
      <c r="V129" s="4"/>
      <c r="W129" s="4"/>
      <c r="X129" s="52"/>
      <c r="Y129" s="52"/>
      <c r="Z129" s="52"/>
      <c r="AA129" s="4"/>
      <c r="AB129" s="4"/>
    </row>
    <row r="130" spans="1:28" s="3" customFormat="1" ht="15.75" hidden="1" x14ac:dyDescent="0.25">
      <c r="A130" s="53"/>
      <c r="B130" s="54" t="s">
        <v>127</v>
      </c>
      <c r="C130" s="61"/>
      <c r="D130" s="61"/>
      <c r="E130" s="61"/>
      <c r="F130" s="61"/>
      <c r="G130" s="61"/>
      <c r="H130" s="57">
        <v>0</v>
      </c>
      <c r="I130" s="71">
        <v>0</v>
      </c>
      <c r="J130" s="71">
        <v>0</v>
      </c>
      <c r="K130" s="71">
        <v>0</v>
      </c>
      <c r="L130" s="71">
        <v>0</v>
      </c>
      <c r="M130" s="71">
        <v>0</v>
      </c>
      <c r="N130" s="71">
        <v>0</v>
      </c>
      <c r="O130" s="71">
        <v>0</v>
      </c>
      <c r="P130" s="64">
        <f t="shared" si="5"/>
        <v>0</v>
      </c>
      <c r="Q130" s="72">
        <f t="shared" si="6"/>
        <v>0</v>
      </c>
      <c r="R130" s="65"/>
      <c r="S130" s="4"/>
      <c r="T130" s="4"/>
      <c r="U130" s="4"/>
      <c r="V130" s="4"/>
      <c r="W130" s="4"/>
      <c r="X130" s="52"/>
      <c r="Y130" s="52"/>
      <c r="Z130" s="52"/>
      <c r="AA130" s="4"/>
      <c r="AB130" s="4"/>
    </row>
    <row r="131" spans="1:28" s="3" customFormat="1" ht="15.75" hidden="1" x14ac:dyDescent="0.25">
      <c r="A131" s="53"/>
      <c r="B131" s="54" t="s">
        <v>128</v>
      </c>
      <c r="C131" s="61"/>
      <c r="D131" s="61"/>
      <c r="E131" s="61"/>
      <c r="F131" s="61"/>
      <c r="G131" s="61"/>
      <c r="H131" s="57">
        <v>0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64">
        <f t="shared" si="5"/>
        <v>0</v>
      </c>
      <c r="Q131" s="72">
        <f t="shared" si="6"/>
        <v>0</v>
      </c>
      <c r="R131" s="65"/>
      <c r="S131" s="4"/>
      <c r="T131" s="4"/>
      <c r="U131" s="4"/>
      <c r="V131" s="4"/>
      <c r="W131" s="4"/>
      <c r="X131" s="52"/>
      <c r="Y131" s="52"/>
      <c r="Z131" s="52"/>
      <c r="AA131" s="4"/>
      <c r="AB131" s="4"/>
    </row>
    <row r="132" spans="1:28" s="3" customFormat="1" ht="15.75" x14ac:dyDescent="0.25">
      <c r="A132" s="53"/>
      <c r="B132" s="54" t="s">
        <v>129</v>
      </c>
      <c r="C132" s="61"/>
      <c r="D132" s="61"/>
      <c r="E132" s="61"/>
      <c r="F132" s="61"/>
      <c r="G132" s="61"/>
      <c r="H132" s="57">
        <v>1184581</v>
      </c>
      <c r="I132" s="71">
        <v>0</v>
      </c>
      <c r="J132" s="71">
        <v>-152578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64">
        <f t="shared" si="5"/>
        <v>-152578</v>
      </c>
      <c r="Q132" s="72">
        <f t="shared" si="6"/>
        <v>1032003</v>
      </c>
      <c r="R132" s="65"/>
      <c r="S132" s="4"/>
      <c r="T132" s="4"/>
      <c r="U132" s="4"/>
      <c r="V132" s="4"/>
      <c r="W132" s="4"/>
      <c r="X132" s="52"/>
      <c r="Y132" s="52"/>
      <c r="Z132" s="52"/>
      <c r="AA132" s="4"/>
      <c r="AB132" s="4"/>
    </row>
    <row r="133" spans="1:28" s="3" customFormat="1" ht="15.75" x14ac:dyDescent="0.25">
      <c r="A133" s="53"/>
      <c r="B133" s="54" t="s">
        <v>130</v>
      </c>
      <c r="C133" s="61"/>
      <c r="D133" s="61"/>
      <c r="E133" s="61"/>
      <c r="F133" s="61"/>
      <c r="G133" s="61"/>
      <c r="H133" s="57">
        <v>20870.349999999999</v>
      </c>
      <c r="I133" s="71">
        <v>0</v>
      </c>
      <c r="J133" s="71">
        <v>0</v>
      </c>
      <c r="K133" s="71">
        <v>0</v>
      </c>
      <c r="L133" s="71">
        <v>0</v>
      </c>
      <c r="M133" s="71">
        <v>0</v>
      </c>
      <c r="N133" s="71">
        <v>0</v>
      </c>
      <c r="O133" s="71">
        <v>0</v>
      </c>
      <c r="P133" s="64">
        <f t="shared" si="5"/>
        <v>0</v>
      </c>
      <c r="Q133" s="72">
        <f t="shared" si="6"/>
        <v>20870.349999999999</v>
      </c>
      <c r="R133" s="65"/>
      <c r="S133" s="4"/>
      <c r="T133" s="4"/>
      <c r="U133" s="4"/>
      <c r="V133" s="4"/>
      <c r="W133" s="4"/>
      <c r="X133" s="52"/>
      <c r="Y133" s="52"/>
      <c r="Z133" s="52"/>
      <c r="AA133" s="4"/>
      <c r="AB133" s="4"/>
    </row>
    <row r="134" spans="1:28" s="3" customFormat="1" ht="15.75" hidden="1" x14ac:dyDescent="0.25">
      <c r="A134" s="53"/>
      <c r="B134" s="54" t="s">
        <v>131</v>
      </c>
      <c r="C134" s="61"/>
      <c r="D134" s="61"/>
      <c r="E134" s="61"/>
      <c r="F134" s="61"/>
      <c r="G134" s="61"/>
      <c r="H134" s="57">
        <v>0</v>
      </c>
      <c r="I134" s="71">
        <v>0</v>
      </c>
      <c r="J134" s="71">
        <v>0</v>
      </c>
      <c r="K134" s="71">
        <v>0</v>
      </c>
      <c r="L134" s="71">
        <v>0</v>
      </c>
      <c r="M134" s="71">
        <v>0</v>
      </c>
      <c r="N134" s="71">
        <v>0</v>
      </c>
      <c r="O134" s="71">
        <v>0</v>
      </c>
      <c r="P134" s="64">
        <f t="shared" si="5"/>
        <v>0</v>
      </c>
      <c r="Q134" s="72">
        <f t="shared" si="6"/>
        <v>0</v>
      </c>
      <c r="R134" s="65"/>
      <c r="S134" s="4"/>
      <c r="T134" s="4"/>
      <c r="U134" s="4"/>
      <c r="V134" s="4"/>
      <c r="W134" s="4"/>
      <c r="X134" s="52"/>
      <c r="Y134" s="52"/>
      <c r="Z134" s="52"/>
      <c r="AA134" s="4"/>
      <c r="AB134" s="4"/>
    </row>
    <row r="135" spans="1:28" s="3" customFormat="1" ht="15.75" x14ac:dyDescent="0.25">
      <c r="A135" s="53"/>
      <c r="B135" s="54" t="s">
        <v>132</v>
      </c>
      <c r="C135" s="61"/>
      <c r="D135" s="61"/>
      <c r="E135" s="61"/>
      <c r="F135" s="61"/>
      <c r="G135" s="61"/>
      <c r="H135" s="57">
        <v>121678.2</v>
      </c>
      <c r="I135" s="71">
        <v>0</v>
      </c>
      <c r="J135" s="71">
        <v>0</v>
      </c>
      <c r="K135" s="71">
        <v>0</v>
      </c>
      <c r="L135" s="71">
        <v>0</v>
      </c>
      <c r="M135" s="71">
        <v>0</v>
      </c>
      <c r="N135" s="71">
        <v>0</v>
      </c>
      <c r="O135" s="71">
        <v>0</v>
      </c>
      <c r="P135" s="64">
        <f t="shared" si="5"/>
        <v>0</v>
      </c>
      <c r="Q135" s="72">
        <f t="shared" si="6"/>
        <v>121678.2</v>
      </c>
      <c r="R135" s="65"/>
      <c r="S135" s="4"/>
      <c r="T135" s="4"/>
      <c r="U135" s="4"/>
      <c r="V135" s="4"/>
      <c r="W135" s="4"/>
      <c r="X135" s="52"/>
      <c r="Y135" s="52"/>
      <c r="Z135" s="52"/>
      <c r="AA135" s="4"/>
      <c r="AB135" s="4"/>
    </row>
    <row r="136" spans="1:28" s="3" customFormat="1" ht="12.75" customHeight="1" x14ac:dyDescent="0.25">
      <c r="A136" s="53"/>
      <c r="B136" s="54"/>
      <c r="C136" s="74"/>
      <c r="D136" s="74"/>
      <c r="E136" s="74"/>
      <c r="F136" s="74"/>
      <c r="G136" s="74"/>
      <c r="H136" s="72"/>
      <c r="I136" s="75"/>
      <c r="J136" s="75"/>
      <c r="K136" s="75"/>
      <c r="L136" s="75"/>
      <c r="M136" s="75"/>
      <c r="N136" s="75"/>
      <c r="O136" s="75"/>
      <c r="P136" s="64"/>
      <c r="Q136" s="72"/>
      <c r="R136" s="65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s="3" customFormat="1" ht="12.75" customHeight="1" x14ac:dyDescent="0.25">
      <c r="A137" s="53"/>
      <c r="B137" s="60" t="s">
        <v>133</v>
      </c>
      <c r="C137" s="74">
        <f>+'[1]Edo. Pptal.'!F25</f>
        <v>2699000</v>
      </c>
      <c r="D137" s="74"/>
      <c r="E137" s="61">
        <f>SUM(C137:D137)</f>
        <v>2699000</v>
      </c>
      <c r="F137" s="74">
        <v>74240</v>
      </c>
      <c r="G137" s="74"/>
      <c r="H137" s="76">
        <v>905038.89999999991</v>
      </c>
      <c r="I137" s="75"/>
      <c r="J137" s="75"/>
      <c r="K137" s="75"/>
      <c r="L137" s="75"/>
      <c r="M137" s="75"/>
      <c r="N137" s="75"/>
      <c r="O137" s="75"/>
      <c r="P137" s="61">
        <f>SUM(P138:P140)</f>
        <v>48662.66</v>
      </c>
      <c r="Q137" s="61">
        <f>P137+H137</f>
        <v>953701.55999999994</v>
      </c>
      <c r="R137" s="62">
        <f>C137+F137-Q137</f>
        <v>1819538.44</v>
      </c>
      <c r="T137" s="4"/>
      <c r="U137" s="4"/>
      <c r="V137" s="4"/>
      <c r="W137" s="4"/>
      <c r="X137" s="4"/>
      <c r="Y137" s="4"/>
      <c r="Z137" s="4"/>
      <c r="AA137" s="4"/>
      <c r="AB137" s="4"/>
    </row>
    <row r="138" spans="1:28" s="3" customFormat="1" ht="15.75" customHeight="1" x14ac:dyDescent="0.25">
      <c r="A138" s="53"/>
      <c r="B138" s="54" t="s">
        <v>134</v>
      </c>
      <c r="C138" s="74"/>
      <c r="D138" s="74"/>
      <c r="E138" s="74"/>
      <c r="F138" s="74"/>
      <c r="G138" s="74"/>
      <c r="H138" s="72">
        <v>38000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  <c r="P138" s="64">
        <f>SUM(I138:O138)</f>
        <v>0</v>
      </c>
      <c r="Q138" s="72">
        <f>P138+H138</f>
        <v>38000</v>
      </c>
      <c r="R138" s="65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s="3" customFormat="1" ht="14.25" customHeight="1" x14ac:dyDescent="0.25">
      <c r="A139" s="53"/>
      <c r="B139" s="54" t="s">
        <v>135</v>
      </c>
      <c r="C139" s="74"/>
      <c r="D139" s="74"/>
      <c r="E139" s="74"/>
      <c r="F139" s="74"/>
      <c r="G139" s="74"/>
      <c r="H139" s="72">
        <v>724853.89999999991</v>
      </c>
      <c r="I139" s="75">
        <v>0</v>
      </c>
      <c r="J139" s="75">
        <v>35992.820000000007</v>
      </c>
      <c r="K139" s="75">
        <v>0</v>
      </c>
      <c r="L139" s="75">
        <v>0</v>
      </c>
      <c r="M139" s="75">
        <v>0</v>
      </c>
      <c r="N139" s="75">
        <v>0</v>
      </c>
      <c r="O139" s="75">
        <v>-10905.16</v>
      </c>
      <c r="P139" s="64">
        <f>SUM(I139:O139)</f>
        <v>25087.660000000007</v>
      </c>
      <c r="Q139" s="72">
        <f>P139+H139</f>
        <v>749941.55999999994</v>
      </c>
      <c r="R139" s="65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s="3" customFormat="1" ht="15.75" customHeight="1" x14ac:dyDescent="0.25">
      <c r="A140" s="53"/>
      <c r="B140" s="54" t="s">
        <v>136</v>
      </c>
      <c r="C140" s="74"/>
      <c r="D140" s="74"/>
      <c r="E140" s="74"/>
      <c r="F140" s="74"/>
      <c r="G140" s="74"/>
      <c r="H140" s="72">
        <v>142185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23575</v>
      </c>
      <c r="P140" s="64">
        <f>SUM(I140:O140)</f>
        <v>23575</v>
      </c>
      <c r="Q140" s="72">
        <f>P140+H140</f>
        <v>165760</v>
      </c>
      <c r="R140" s="65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s="51" customFormat="1" ht="16.5" thickBot="1" x14ac:dyDescent="0.3">
      <c r="A141" s="59"/>
      <c r="B141" s="77"/>
      <c r="C141" s="74"/>
      <c r="D141" s="78"/>
      <c r="E141" s="78"/>
      <c r="F141" s="74"/>
      <c r="G141" s="78"/>
      <c r="H141" s="72"/>
      <c r="I141" s="78"/>
      <c r="J141" s="78"/>
      <c r="K141" s="78"/>
      <c r="L141" s="78"/>
      <c r="M141" s="78"/>
      <c r="N141" s="78"/>
      <c r="O141" s="78"/>
      <c r="P141" s="57"/>
      <c r="Q141" s="72"/>
      <c r="R141" s="65"/>
      <c r="S141" s="79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s="3" customFormat="1" ht="16.5" thickBot="1" x14ac:dyDescent="0.3">
      <c r="A142" s="53"/>
      <c r="B142" s="80" t="s">
        <v>137</v>
      </c>
      <c r="C142" s="81">
        <f>SUM(C30:C141)</f>
        <v>24797692.710000001</v>
      </c>
      <c r="D142" s="81">
        <f>SUM(D30:D141)</f>
        <v>0</v>
      </c>
      <c r="E142" s="81">
        <f>SUM(E30:E141)</f>
        <v>24797692.710000001</v>
      </c>
      <c r="F142" s="81">
        <f>+F30+F45+F84+F137</f>
        <v>8550178.4800000004</v>
      </c>
      <c r="G142" s="81">
        <f>+G30+G45+G84</f>
        <v>0</v>
      </c>
      <c r="H142" s="81">
        <f>+H30+H45+H84+H137</f>
        <v>32646227.079999998</v>
      </c>
      <c r="I142" s="81">
        <f t="shared" ref="I142:J142" si="7">SUM(I31:I141)</f>
        <v>74534.189999999973</v>
      </c>
      <c r="J142" s="81">
        <f t="shared" si="7"/>
        <v>3009807.76</v>
      </c>
      <c r="K142" s="81">
        <f>SUM(K31:K141)</f>
        <v>250706.15</v>
      </c>
      <c r="L142" s="81">
        <f>SUM(L31:L141)</f>
        <v>948366.5400000005</v>
      </c>
      <c r="M142" s="81">
        <f>SUM(M31:M141)</f>
        <v>223192.84999999998</v>
      </c>
      <c r="N142" s="81">
        <f>SUM(N31:N141)</f>
        <v>92394.13</v>
      </c>
      <c r="O142" s="81">
        <f>SUM(O31:O141)</f>
        <v>111431.97000000003</v>
      </c>
      <c r="P142" s="81">
        <f>+P45+P30+P84+P137</f>
        <v>4710433.5900000008</v>
      </c>
      <c r="Q142" s="81">
        <f>+Q45+Q30+Q84+Q137</f>
        <v>37356660.670000002</v>
      </c>
      <c r="R142" s="81">
        <f>SUM(R30:R141)</f>
        <v>-4008789.4799999981</v>
      </c>
      <c r="S142" s="69"/>
      <c r="T142" s="4"/>
      <c r="U142" s="4"/>
      <c r="V142" s="4"/>
      <c r="W142" s="4"/>
      <c r="X142" s="4"/>
      <c r="Y142" s="4"/>
      <c r="Z142" s="4"/>
      <c r="AA142" s="4"/>
      <c r="AB142" s="4"/>
    </row>
    <row r="144" spans="1:28" x14ac:dyDescent="0.2">
      <c r="H144" s="2"/>
    </row>
    <row r="145" spans="2:28" x14ac:dyDescent="0.2">
      <c r="O145" s="82" t="s">
        <v>138</v>
      </c>
    </row>
    <row r="146" spans="2:28" s="3" customFormat="1" ht="15" x14ac:dyDescent="0.2">
      <c r="B146" s="53"/>
      <c r="C146" s="83"/>
      <c r="D146" s="83"/>
      <c r="E146" s="83"/>
      <c r="F146" s="84"/>
      <c r="G146" s="83"/>
      <c r="H146" s="83"/>
      <c r="I146" s="85"/>
      <c r="J146" s="86"/>
      <c r="K146" s="86"/>
      <c r="L146" s="86"/>
      <c r="M146" s="86"/>
      <c r="N146" s="86"/>
      <c r="O146" s="87"/>
      <c r="P146" s="87"/>
      <c r="Q146" s="87"/>
      <c r="R146" s="87"/>
      <c r="S146" s="87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3" customFormat="1" ht="15.75" x14ac:dyDescent="0.25">
      <c r="B147" s="88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16"/>
      <c r="P147" s="16"/>
      <c r="Q147" s="16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3" customFormat="1" ht="15.75" x14ac:dyDescent="0.25">
      <c r="B148" s="88"/>
      <c r="C148" s="89"/>
      <c r="D148" s="89"/>
      <c r="E148" s="89"/>
      <c r="F148" s="89"/>
      <c r="G148" s="89"/>
      <c r="H148" s="90">
        <f>+H30+H84+H45</f>
        <v>31741188.18</v>
      </c>
      <c r="I148" s="89"/>
      <c r="J148" s="89"/>
      <c r="K148" s="89"/>
      <c r="L148" s="89"/>
      <c r="M148" s="89"/>
      <c r="N148" s="89"/>
      <c r="O148" s="16"/>
      <c r="P148" s="16"/>
      <c r="Q148" s="16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3" customFormat="1" ht="15.75" x14ac:dyDescent="0.25">
      <c r="B149" s="88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16"/>
      <c r="P149" s="16"/>
      <c r="Q149" s="16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3" customFormat="1" ht="15.75" x14ac:dyDescent="0.25">
      <c r="B150" s="53"/>
      <c r="C150" s="85"/>
      <c r="D150" s="85"/>
      <c r="E150" s="85"/>
      <c r="F150" s="91"/>
      <c r="G150" s="85"/>
      <c r="H150" s="85"/>
      <c r="I150" s="85"/>
      <c r="J150" s="85"/>
      <c r="K150" s="85"/>
      <c r="L150" s="85"/>
      <c r="M150" s="85"/>
      <c r="N150" s="85"/>
      <c r="O150" s="69"/>
      <c r="P150" s="69"/>
      <c r="Q150" s="69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3" customFormat="1" ht="16.5" thickBot="1" x14ac:dyDescent="0.3">
      <c r="B151" s="92"/>
      <c r="C151" s="85"/>
      <c r="D151" s="85"/>
      <c r="E151" s="85"/>
      <c r="F151" s="93"/>
      <c r="G151" s="94"/>
      <c r="H151" s="94"/>
      <c r="I151" s="94"/>
      <c r="J151" s="53"/>
      <c r="K151" s="95"/>
      <c r="L151" s="14"/>
      <c r="M151" s="14"/>
      <c r="N151" s="96"/>
      <c r="O151" s="97"/>
      <c r="P151" s="97"/>
      <c r="Q151" s="98"/>
      <c r="R151" s="98"/>
      <c r="S151" s="98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3" customFormat="1" ht="15.75" x14ac:dyDescent="0.25">
      <c r="B152" s="99" t="s">
        <v>139</v>
      </c>
      <c r="C152" s="100"/>
      <c r="D152" s="100"/>
      <c r="G152" s="101"/>
      <c r="H152" s="100" t="s">
        <v>140</v>
      </c>
      <c r="I152" s="91"/>
      <c r="J152" s="59"/>
      <c r="K152" s="95"/>
      <c r="L152" s="102"/>
      <c r="M152" s="102"/>
      <c r="N152" s="102"/>
      <c r="O152" s="103" t="s">
        <v>141</v>
      </c>
      <c r="P152" s="104"/>
      <c r="Q152" s="98"/>
      <c r="R152" s="98"/>
      <c r="S152" s="98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3" customFormat="1" ht="15" x14ac:dyDescent="0.2">
      <c r="B153" s="105" t="s">
        <v>142</v>
      </c>
      <c r="C153" s="100"/>
      <c r="D153" s="100"/>
      <c r="G153" s="106"/>
      <c r="H153" s="100" t="s">
        <v>143</v>
      </c>
      <c r="I153" s="79"/>
      <c r="J153" s="79"/>
      <c r="K153" s="79"/>
      <c r="L153" s="86"/>
      <c r="M153" s="86"/>
      <c r="N153" s="86"/>
      <c r="O153" s="107" t="s">
        <v>144</v>
      </c>
      <c r="P153" s="15"/>
      <c r="Q153" s="79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3" customFormat="1" x14ac:dyDescent="0.2">
      <c r="H154" s="108"/>
      <c r="I154" s="109"/>
      <c r="J154" s="109"/>
      <c r="K154" s="110"/>
      <c r="L154" s="110"/>
      <c r="M154" s="110"/>
      <c r="N154" s="110"/>
      <c r="O154" s="69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3" customFormat="1" x14ac:dyDescent="0.2">
      <c r="D155" s="111"/>
      <c r="E155" s="111"/>
      <c r="F155" s="111"/>
      <c r="I155" s="69"/>
      <c r="J155" s="69"/>
      <c r="K155" s="112"/>
      <c r="L155" s="112"/>
      <c r="M155" s="112"/>
      <c r="N155" s="112"/>
      <c r="O155" s="69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x14ac:dyDescent="0.2">
      <c r="B156" s="3"/>
      <c r="C156" s="3"/>
      <c r="D156" s="3"/>
      <c r="E156" s="3"/>
      <c r="F156" s="3"/>
      <c r="G156" s="3"/>
      <c r="H156" s="3"/>
      <c r="I156" s="69"/>
      <c r="J156" s="69"/>
      <c r="K156" s="69"/>
      <c r="L156" s="69"/>
      <c r="M156" s="69"/>
      <c r="N156" s="69"/>
      <c r="O156" s="69"/>
      <c r="P156" s="3"/>
      <c r="Q156" s="3"/>
      <c r="R156" s="3"/>
    </row>
    <row r="157" spans="2:28" x14ac:dyDescent="0.2">
      <c r="B157"/>
    </row>
  </sheetData>
  <mergeCells count="7">
    <mergeCell ref="B19:R19"/>
    <mergeCell ref="B21:R21"/>
    <mergeCell ref="B22:R22"/>
    <mergeCell ref="I25:O25"/>
    <mergeCell ref="K154:N154"/>
    <mergeCell ref="D155:F155"/>
    <mergeCell ref="K155:N155"/>
  </mergeCells>
  <pageMargins left="0.98425196850393704" right="0.27559055118110237" top="0.31496062992125984" bottom="0.23622047244094491" header="0.23622047244094491" footer="0.23622047244094491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PROPIOS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2017-10-16T21:48:47Z</dcterms:created>
  <dcterms:modified xsi:type="dcterms:W3CDTF">2017-10-16T21:48:56Z</dcterms:modified>
</cp:coreProperties>
</file>